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09F9A0B7-D316-44C8-B2B4-8F7BE17426DB}" xr6:coauthVersionLast="45" xr6:coauthVersionMax="45" xr10:uidLastSave="{00000000-0000-0000-0000-000000000000}"/>
  <bookViews>
    <workbookView xWindow="30000" yWindow="480" windowWidth="21015" windowHeight="13890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9" i="10"/>
  <c r="C15" i="10" s="1"/>
  <c r="D15" i="10" s="1"/>
  <c r="C6" i="10"/>
  <c r="C14" i="10" l="1"/>
  <c r="D14" i="10" s="1"/>
  <c r="D10" i="10"/>
  <c r="C12" i="10"/>
  <c r="C16" i="10" s="1"/>
  <c r="D16" i="10" s="1"/>
  <c r="D17" i="10" s="1"/>
  <c r="D9" i="10"/>
  <c r="B21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E6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B5" i="2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E9" i="2"/>
  <c r="D10" i="2"/>
  <c r="B15" i="2" s="1"/>
  <c r="D12" i="9" l="1"/>
  <c r="F12" i="9" s="1"/>
  <c r="C13" i="9"/>
  <c r="B8" i="4"/>
  <c r="H8" i="4" s="1"/>
  <c r="H7" i="4"/>
  <c r="D11" i="7"/>
  <c r="C12" i="7"/>
  <c r="D17" i="3"/>
  <c r="F9" i="2"/>
  <c r="E10" i="2"/>
  <c r="C14" i="9" l="1"/>
  <c r="D13" i="9"/>
  <c r="F13" i="9" s="1"/>
  <c r="D12" i="7"/>
  <c r="F12" i="7" s="1"/>
  <c r="C13" i="7"/>
  <c r="F11" i="7"/>
  <c r="G9" i="2"/>
  <c r="F10" i="2"/>
  <c r="C15" i="9" l="1"/>
  <c r="D14" i="9"/>
  <c r="F14" i="9" s="1"/>
  <c r="D13" i="7"/>
  <c r="F13" i="7" s="1"/>
  <c r="C14" i="7"/>
  <c r="H9" i="2"/>
  <c r="G10" i="2"/>
  <c r="D15" i="9" l="1"/>
  <c r="F15" i="9" s="1"/>
  <c r="C16" i="9"/>
  <c r="C15" i="7"/>
  <c r="D14" i="7"/>
  <c r="F14" i="7" s="1"/>
  <c r="I9" i="2"/>
  <c r="H10" i="2"/>
  <c r="C17" i="9" l="1"/>
  <c r="D16" i="9"/>
  <c r="F16" i="9" s="1"/>
  <c r="C16" i="7"/>
  <c r="D15" i="7"/>
  <c r="F15" i="7" s="1"/>
  <c r="J9" i="2"/>
  <c r="I10" i="2"/>
  <c r="C18" i="9" l="1"/>
  <c r="D17" i="9"/>
  <c r="F17" i="9" s="1"/>
  <c r="C17" i="7"/>
  <c r="D16" i="7"/>
  <c r="F16" i="7" s="1"/>
  <c r="K9" i="2"/>
  <c r="J10" i="2"/>
  <c r="D18" i="9" l="1"/>
  <c r="F18" i="9" s="1"/>
  <c r="C19" i="9"/>
  <c r="C18" i="7"/>
  <c r="D17" i="7"/>
  <c r="F17" i="7" s="1"/>
  <c r="L9" i="2"/>
  <c r="K10" i="2"/>
  <c r="C20" i="9" l="1"/>
  <c r="D19" i="9"/>
  <c r="F19" i="9" s="1"/>
  <c r="D18" i="7"/>
  <c r="F18" i="7" s="1"/>
  <c r="C19" i="7"/>
  <c r="M9" i="2"/>
  <c r="L10" i="2"/>
  <c r="C21" i="9" l="1"/>
  <c r="D20" i="9"/>
  <c r="F20" i="9" s="1"/>
  <c r="D19" i="7"/>
  <c r="F19" i="7" s="1"/>
  <c r="C20" i="7"/>
  <c r="N9" i="2"/>
  <c r="N10" i="2" s="1"/>
  <c r="M10" i="2"/>
  <c r="D21" i="9" l="1"/>
  <c r="F21" i="9" s="1"/>
  <c r="C22" i="9"/>
  <c r="D20" i="7"/>
  <c r="F20" i="7" s="1"/>
  <c r="C21" i="7"/>
  <c r="O10" i="2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<sst xmlns="http://schemas.openxmlformats.org/spreadsheetml/2006/main" count="83" uniqueCount="52">
  <si>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</si>
  <si>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</si>
  <si>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</si>
  <si>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</si>
  <si>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</si>
  <si>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</si>
  <si>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</t>
  </si>
  <si>
    <t>Nåverdi</t>
  </si>
  <si>
    <t>Internrente</t>
  </si>
  <si>
    <t>pr.månd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</si>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</sst>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Normal="10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32</v>
      </c>
      <c r="C1" s="3">
        <v>1</v>
      </c>
    </row>
    <row r="2" spans="1:14" x14ac:dyDescent="0.25">
      <c r="B2" s="49" t="s">
        <v>33</v>
      </c>
      <c r="C2" s="49"/>
      <c r="D2" s="8" t="s">
        <v>34</v>
      </c>
      <c r="E2" s="8" t="s">
        <v>35</v>
      </c>
      <c r="F2" t="s">
        <v>7</v>
      </c>
    </row>
    <row r="3" spans="1:14" x14ac:dyDescent="0.25">
      <c r="A3" s="16" t="s">
        <v>12</v>
      </c>
      <c r="B3">
        <v>15</v>
      </c>
      <c r="C3">
        <v>20</v>
      </c>
      <c r="D3" s="8" t="s">
        <v>36</v>
      </c>
      <c r="E3" s="18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10</v>
      </c>
      <c r="C5">
        <f>B5-$C$1</f>
        <v>9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10</v>
      </c>
      <c r="C6">
        <f>C5</f>
        <v>9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10</v>
      </c>
      <c r="C7">
        <f t="shared" si="3"/>
        <v>9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1"/>
    </row>
    <row r="8" spans="1:14" x14ac:dyDescent="0.25">
      <c r="A8">
        <v>4</v>
      </c>
      <c r="B8">
        <f t="shared" si="3"/>
        <v>10</v>
      </c>
      <c r="C8">
        <f t="shared" si="3"/>
        <v>9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10</v>
      </c>
      <c r="C9">
        <f t="shared" si="3"/>
        <v>9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10</v>
      </c>
      <c r="C10">
        <f t="shared" si="3"/>
        <v>9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10</v>
      </c>
      <c r="C11">
        <f t="shared" si="3"/>
        <v>9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10</v>
      </c>
      <c r="C12">
        <f t="shared" si="3"/>
        <v>9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10</v>
      </c>
      <c r="C13">
        <f t="shared" si="3"/>
        <v>9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10</v>
      </c>
      <c r="C14">
        <f t="shared" si="3"/>
        <v>9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10</v>
      </c>
      <c r="C15">
        <f t="shared" si="3"/>
        <v>9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10</v>
      </c>
      <c r="C16">
        <f t="shared" si="3"/>
        <v>9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10</v>
      </c>
      <c r="C17">
        <f t="shared" si="3"/>
        <v>9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10</v>
      </c>
      <c r="C18">
        <f t="shared" si="3"/>
        <v>9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10</v>
      </c>
      <c r="C19">
        <f t="shared" si="3"/>
        <v>9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9</v>
      </c>
      <c r="D20">
        <f t="shared" si="2"/>
        <v>9</v>
      </c>
      <c r="E20" s="5">
        <f t="shared" si="0"/>
        <v>0.39364628371277405</v>
      </c>
      <c r="F20" s="12">
        <f t="shared" si="1"/>
        <v>3.5428165534149665</v>
      </c>
      <c r="N20" s="6"/>
    </row>
    <row r="21" spans="1:14" x14ac:dyDescent="0.25">
      <c r="A21">
        <v>17</v>
      </c>
      <c r="C21">
        <f t="shared" si="3"/>
        <v>9</v>
      </c>
      <c r="D21">
        <f t="shared" si="2"/>
        <v>9</v>
      </c>
      <c r="E21" s="5">
        <f t="shared" si="0"/>
        <v>0.37136441859695657</v>
      </c>
      <c r="F21" s="12">
        <f t="shared" si="1"/>
        <v>3.342279767372609</v>
      </c>
      <c r="N21" s="6"/>
    </row>
    <row r="22" spans="1:14" x14ac:dyDescent="0.25">
      <c r="A22">
        <v>18</v>
      </c>
      <c r="C22">
        <f t="shared" si="3"/>
        <v>9</v>
      </c>
      <c r="D22">
        <f t="shared" si="2"/>
        <v>9</v>
      </c>
      <c r="E22" s="5">
        <f t="shared" si="0"/>
        <v>0.35034379112920433</v>
      </c>
      <c r="F22" s="12">
        <f t="shared" si="1"/>
        <v>3.1530941201628391</v>
      </c>
      <c r="N22" s="6"/>
    </row>
    <row r="23" spans="1:14" x14ac:dyDescent="0.25">
      <c r="A23">
        <v>19</v>
      </c>
      <c r="C23">
        <f t="shared" ref="C23:C24" si="4">C22</f>
        <v>9</v>
      </c>
      <c r="D23">
        <f t="shared" si="2"/>
        <v>9</v>
      </c>
      <c r="E23" s="5">
        <f t="shared" si="0"/>
        <v>0.3305130104992493</v>
      </c>
      <c r="F23" s="12">
        <f t="shared" si="1"/>
        <v>2.9746170944932437</v>
      </c>
      <c r="N23" s="6"/>
    </row>
    <row r="24" spans="1:14" x14ac:dyDescent="0.25">
      <c r="A24">
        <v>20</v>
      </c>
      <c r="C24">
        <f t="shared" si="4"/>
        <v>9</v>
      </c>
      <c r="D24">
        <f t="shared" si="2"/>
        <v>9</v>
      </c>
      <c r="E24" s="5">
        <f t="shared" si="0"/>
        <v>0.31180472688608429</v>
      </c>
      <c r="F24" s="12">
        <f t="shared" si="1"/>
        <v>2.8062425419747585</v>
      </c>
    </row>
    <row r="25" spans="1:14" x14ac:dyDescent="0.25">
      <c r="B25" s="19"/>
      <c r="D25" s="19">
        <f>IRR(D4:D24)</f>
        <v>0.10678584154381388</v>
      </c>
      <c r="E25" s="5"/>
      <c r="F25" s="12">
        <f>SUM(F4:F24)</f>
        <v>6.1068010896774361</v>
      </c>
    </row>
    <row r="26" spans="1:14" x14ac:dyDescent="0.25">
      <c r="C26" s="3"/>
    </row>
    <row r="34" spans="9:12" x14ac:dyDescent="0.25">
      <c r="I34" t="s">
        <v>37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Normal="100" workbookViewId="0">
      <selection activeCell="H3" sqref="H3"/>
    </sheetView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38</v>
      </c>
    </row>
    <row r="2" spans="1:22" x14ac:dyDescent="0.25">
      <c r="A2" t="s">
        <v>32</v>
      </c>
      <c r="C2" s="3">
        <v>1</v>
      </c>
    </row>
    <row r="3" spans="1:22" x14ac:dyDescent="0.25">
      <c r="B3" s="49" t="s">
        <v>33</v>
      </c>
      <c r="C3" s="49"/>
      <c r="D3" s="8" t="s">
        <v>34</v>
      </c>
      <c r="E3" s="8" t="s">
        <v>35</v>
      </c>
      <c r="F3" t="s">
        <v>7</v>
      </c>
      <c r="H3" s="41"/>
    </row>
    <row r="4" spans="1:22" x14ac:dyDescent="0.25">
      <c r="A4" s="16" t="s">
        <v>12</v>
      </c>
      <c r="B4">
        <v>15</v>
      </c>
      <c r="C4">
        <v>20</v>
      </c>
      <c r="D4" s="8" t="s">
        <v>36</v>
      </c>
      <c r="E4" s="18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7</v>
      </c>
      <c r="C6" s="12">
        <f>B6-$C$2</f>
        <v>6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7</v>
      </c>
      <c r="C7" s="12">
        <f>C6</f>
        <v>6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7</v>
      </c>
      <c r="C8" s="12">
        <f t="shared" si="3"/>
        <v>6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7</v>
      </c>
      <c r="C9" s="12">
        <f t="shared" si="3"/>
        <v>6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7</v>
      </c>
      <c r="C10" s="12">
        <f t="shared" si="3"/>
        <v>6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7</v>
      </c>
      <c r="C11" s="12">
        <f t="shared" si="3"/>
        <v>6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7</v>
      </c>
      <c r="C12" s="12">
        <f t="shared" si="3"/>
        <v>6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7</v>
      </c>
      <c r="C13" s="12">
        <f t="shared" si="3"/>
        <v>6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7</v>
      </c>
      <c r="C14" s="12">
        <f t="shared" si="3"/>
        <v>6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7</v>
      </c>
      <c r="C15" s="12">
        <f t="shared" si="3"/>
        <v>6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7</v>
      </c>
      <c r="C16" s="12">
        <f t="shared" si="3"/>
        <v>6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7</v>
      </c>
      <c r="C17" s="12">
        <f t="shared" si="3"/>
        <v>6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7</v>
      </c>
      <c r="C18" s="12">
        <f t="shared" si="3"/>
        <v>6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7</v>
      </c>
      <c r="C19" s="12">
        <f t="shared" si="3"/>
        <v>6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7</v>
      </c>
      <c r="C20" s="12">
        <f t="shared" si="3"/>
        <v>6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6</v>
      </c>
      <c r="D21" s="12">
        <f t="shared" si="2"/>
        <v>6</v>
      </c>
      <c r="E21" s="5">
        <f t="shared" si="0"/>
        <v>0.39364628371277405</v>
      </c>
      <c r="F21" s="12">
        <f t="shared" si="1"/>
        <v>2.3618777022766442</v>
      </c>
    </row>
    <row r="22" spans="1:6" x14ac:dyDescent="0.25">
      <c r="A22">
        <v>17</v>
      </c>
      <c r="C22" s="12">
        <f t="shared" si="3"/>
        <v>6</v>
      </c>
      <c r="D22" s="12">
        <f t="shared" si="2"/>
        <v>6</v>
      </c>
      <c r="E22" s="5">
        <f t="shared" si="0"/>
        <v>0.37136441859695657</v>
      </c>
      <c r="F22" s="12">
        <f t="shared" si="1"/>
        <v>2.2281865115817396</v>
      </c>
    </row>
    <row r="23" spans="1:6" x14ac:dyDescent="0.25">
      <c r="A23">
        <v>18</v>
      </c>
      <c r="C23" s="12">
        <f t="shared" si="3"/>
        <v>6</v>
      </c>
      <c r="D23" s="12">
        <f t="shared" si="2"/>
        <v>6</v>
      </c>
      <c r="E23" s="5">
        <f t="shared" si="0"/>
        <v>0.35034379112920433</v>
      </c>
      <c r="F23" s="12">
        <f t="shared" si="1"/>
        <v>2.1020627467752258</v>
      </c>
    </row>
    <row r="24" spans="1:6" x14ac:dyDescent="0.25">
      <c r="A24">
        <v>19</v>
      </c>
      <c r="C24" s="12">
        <f t="shared" ref="C24:C25" si="5">C23</f>
        <v>6</v>
      </c>
      <c r="D24" s="12">
        <f t="shared" si="2"/>
        <v>6</v>
      </c>
      <c r="E24" s="5">
        <f t="shared" si="0"/>
        <v>0.3305130104992493</v>
      </c>
      <c r="F24" s="12">
        <f t="shared" si="1"/>
        <v>1.9830780629954958</v>
      </c>
    </row>
    <row r="25" spans="1:6" x14ac:dyDescent="0.25">
      <c r="A25">
        <v>20</v>
      </c>
      <c r="C25" s="12">
        <f t="shared" si="5"/>
        <v>6</v>
      </c>
      <c r="D25" s="12">
        <f t="shared" si="2"/>
        <v>6</v>
      </c>
      <c r="E25" s="5">
        <f t="shared" si="0"/>
        <v>0.31180472688608429</v>
      </c>
      <c r="F25" s="12">
        <f t="shared" si="1"/>
        <v>1.8708283613165058</v>
      </c>
    </row>
    <row r="26" spans="1:6" x14ac:dyDescent="0.25">
      <c r="B26" s="19"/>
      <c r="D26" s="19">
        <f>IRR(D5:D25)</f>
        <v>6.7954019279899747E-2</v>
      </c>
      <c r="E26" s="5"/>
      <c r="F26" s="12">
        <f>SUM(F5:F25)</f>
        <v>0.83378439720462949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zoomScaleNormal="100" workbookViewId="0">
      <selection activeCell="A11" sqref="A11"/>
    </sheetView>
  </sheetViews>
  <sheetFormatPr baseColWidth="10" defaultColWidth="8.7109375" defaultRowHeight="15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22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2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x14ac:dyDescent="0.25">
      <c r="A3" s="26" t="s">
        <v>3</v>
      </c>
      <c r="B3" s="33">
        <v>36000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x14ac:dyDescent="0.25">
      <c r="A4" s="26" t="s">
        <v>28</v>
      </c>
      <c r="B4" s="42">
        <v>6.0000000000000001E-3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22" x14ac:dyDescent="0.25">
      <c r="A5" s="26" t="s">
        <v>29</v>
      </c>
      <c r="B5" s="43">
        <f>(1+B4)^12-1</f>
        <v>7.4424167721924617E-2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26"/>
      <c r="P5" s="26"/>
    </row>
    <row r="6" spans="1:22" x14ac:dyDescent="0.25">
      <c r="A6" s="26"/>
      <c r="B6" s="42"/>
      <c r="C6" s="50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26"/>
      <c r="P6" s="26"/>
    </row>
    <row r="7" spans="1:22" x14ac:dyDescent="0.25">
      <c r="A7" s="26"/>
      <c r="B7" s="26" t="s">
        <v>30</v>
      </c>
      <c r="C7" s="26">
        <v>0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 t="s">
        <v>8</v>
      </c>
      <c r="P7" s="26"/>
    </row>
    <row r="8" spans="1:22" x14ac:dyDescent="0.25">
      <c r="A8" s="26" t="s">
        <v>2</v>
      </c>
      <c r="B8" s="32">
        <v>8.76</v>
      </c>
      <c r="C8" s="34">
        <f>$B$3*B8</f>
        <v>315360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2" x14ac:dyDescent="0.25">
      <c r="A9" s="26" t="s">
        <v>4</v>
      </c>
      <c r="B9" s="45">
        <v>9.52</v>
      </c>
      <c r="C9" s="34">
        <f>B9*$B$3/12</f>
        <v>28560</v>
      </c>
      <c r="D9" s="34">
        <f>C9</f>
        <v>28560</v>
      </c>
      <c r="E9" s="34">
        <f t="shared" ref="E9:N9" si="0">D9</f>
        <v>28560</v>
      </c>
      <c r="F9" s="34">
        <f t="shared" si="0"/>
        <v>28560</v>
      </c>
      <c r="G9" s="34">
        <f t="shared" si="0"/>
        <v>28560</v>
      </c>
      <c r="H9" s="34">
        <f t="shared" si="0"/>
        <v>28560</v>
      </c>
      <c r="I9" s="34">
        <f t="shared" si="0"/>
        <v>28560</v>
      </c>
      <c r="J9" s="34">
        <f t="shared" si="0"/>
        <v>28560</v>
      </c>
      <c r="K9" s="34">
        <f t="shared" si="0"/>
        <v>28560</v>
      </c>
      <c r="L9" s="34">
        <f t="shared" si="0"/>
        <v>28560</v>
      </c>
      <c r="M9" s="34">
        <f t="shared" si="0"/>
        <v>28560</v>
      </c>
      <c r="N9" s="34">
        <f t="shared" si="0"/>
        <v>28560</v>
      </c>
      <c r="O9" s="26"/>
      <c r="P9" s="26"/>
    </row>
    <row r="10" spans="1:22" x14ac:dyDescent="0.25">
      <c r="A10" s="26" t="s">
        <v>5</v>
      </c>
      <c r="B10" s="26"/>
      <c r="C10" s="34">
        <f>C9-C8</f>
        <v>-286800</v>
      </c>
      <c r="D10" s="34">
        <f t="shared" ref="D10:N10" si="1">D9-D8</f>
        <v>28560</v>
      </c>
      <c r="E10" s="34">
        <f t="shared" si="1"/>
        <v>28560</v>
      </c>
      <c r="F10" s="34">
        <f t="shared" si="1"/>
        <v>28560</v>
      </c>
      <c r="G10" s="34">
        <f t="shared" si="1"/>
        <v>28560</v>
      </c>
      <c r="H10" s="34">
        <f t="shared" si="1"/>
        <v>28560</v>
      </c>
      <c r="I10" s="34">
        <f t="shared" si="1"/>
        <v>28560</v>
      </c>
      <c r="J10" s="34">
        <f t="shared" si="1"/>
        <v>28560</v>
      </c>
      <c r="K10" s="34">
        <f t="shared" si="1"/>
        <v>28560</v>
      </c>
      <c r="L10" s="34">
        <f t="shared" si="1"/>
        <v>28560</v>
      </c>
      <c r="M10" s="34">
        <f t="shared" si="1"/>
        <v>28560</v>
      </c>
      <c r="N10" s="34">
        <f t="shared" si="1"/>
        <v>28560</v>
      </c>
      <c r="O10" s="43">
        <f>IRR(B10:N10)</f>
        <v>1.5502309606865383E-2</v>
      </c>
      <c r="P10" s="26" t="s">
        <v>9</v>
      </c>
    </row>
    <row r="11" spans="1:22" x14ac:dyDescent="0.25">
      <c r="A11" s="26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V11" s="1"/>
    </row>
    <row r="12" spans="1:22" x14ac:dyDescent="0.25">
      <c r="A12" s="26" t="s">
        <v>10</v>
      </c>
      <c r="B12" s="33">
        <v>-90000</v>
      </c>
      <c r="C12" s="4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V12" s="20"/>
    </row>
    <row r="13" spans="1:22" x14ac:dyDescent="0.25">
      <c r="A13" s="26" t="s">
        <v>0</v>
      </c>
      <c r="B13" s="32">
        <v>10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V13" s="1"/>
    </row>
    <row r="14" spans="1:22" x14ac:dyDescent="0.25">
      <c r="A14" s="26" t="s">
        <v>11</v>
      </c>
      <c r="B14" s="42">
        <v>0.08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22" x14ac:dyDescent="0.25">
      <c r="A15" s="26" t="s">
        <v>7</v>
      </c>
      <c r="B15" s="47" t="e">
        <f>B12-PV(B14,B13,#REF!)</f>
        <v>#REF!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V15" s="1"/>
    </row>
    <row r="16" spans="1:22" x14ac:dyDescent="0.25">
      <c r="A16" s="26"/>
      <c r="B16" s="3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21" x14ac:dyDescent="0.25">
      <c r="A17" s="26" t="s">
        <v>41</v>
      </c>
      <c r="B17" s="3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21" x14ac:dyDescent="0.25">
      <c r="A18" s="26" t="s">
        <v>14</v>
      </c>
      <c r="B18" s="33">
        <v>85000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R18" s="13"/>
      <c r="U18" s="1"/>
    </row>
    <row r="19" spans="1:21" x14ac:dyDescent="0.25">
      <c r="A19" s="26" t="s">
        <v>13</v>
      </c>
      <c r="B19" s="48">
        <v>0.05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U19" s="1"/>
    </row>
    <row r="20" spans="1:21" x14ac:dyDescent="0.25">
      <c r="A20" s="26" t="s">
        <v>15</v>
      </c>
      <c r="B20" s="33">
        <v>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U20" s="1"/>
    </row>
    <row r="21" spans="1:21" x14ac:dyDescent="0.25">
      <c r="A21" s="26" t="s">
        <v>42</v>
      </c>
      <c r="B21" s="34">
        <f>PMT(B19,B20,B18)</f>
        <v>-14689.684567924511</v>
      </c>
      <c r="C21" s="26"/>
      <c r="D21" s="26"/>
      <c r="E21" s="26"/>
      <c r="F21" s="26"/>
      <c r="G21" s="34"/>
      <c r="H21" s="26"/>
      <c r="I21" s="26"/>
      <c r="J21" s="26"/>
      <c r="K21" s="26"/>
      <c r="L21" s="26"/>
      <c r="M21" s="26"/>
      <c r="N21" s="26"/>
      <c r="O21" s="26"/>
      <c r="P21" s="26"/>
    </row>
    <row r="22" spans="1:2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</sheetData>
  <mergeCells count="1"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38</v>
      </c>
      <c r="B1" s="21" t="s">
        <v>31</v>
      </c>
      <c r="C1" s="21" t="s">
        <v>17</v>
      </c>
    </row>
    <row r="2" spans="1:5" x14ac:dyDescent="0.25">
      <c r="B2" s="22" t="s">
        <v>16</v>
      </c>
      <c r="C2" s="22" t="s">
        <v>16</v>
      </c>
    </row>
    <row r="3" spans="1:5" x14ac:dyDescent="0.25">
      <c r="A3" t="s">
        <v>19</v>
      </c>
      <c r="B3" s="15">
        <v>1</v>
      </c>
      <c r="C3" s="14">
        <v>1.4</v>
      </c>
    </row>
    <row r="4" spans="1:5" x14ac:dyDescent="0.25">
      <c r="A4" t="s">
        <v>20</v>
      </c>
      <c r="C4" s="3">
        <v>10</v>
      </c>
    </row>
    <row r="5" spans="1:5" x14ac:dyDescent="0.25">
      <c r="A5" t="s">
        <v>21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6" t="s">
        <v>18</v>
      </c>
    </row>
    <row r="9" spans="1:5" x14ac:dyDescent="0.25">
      <c r="A9" t="s">
        <v>45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43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46</v>
      </c>
      <c r="B11" s="3">
        <v>15</v>
      </c>
      <c r="C11">
        <f>B11</f>
        <v>15</v>
      </c>
      <c r="D11" s="1"/>
    </row>
    <row r="12" spans="1:5" x14ac:dyDescent="0.25">
      <c r="A12" t="s">
        <v>48</v>
      </c>
      <c r="B12" s="23">
        <f>B9*B5/365</f>
        <v>8876.7123287671238</v>
      </c>
      <c r="C12" s="23">
        <f>C9*C5/365</f>
        <v>13019.178082191784</v>
      </c>
      <c r="D12" s="23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44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47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49</v>
      </c>
      <c r="B16" s="24">
        <f>B12*B6/100</f>
        <v>266.30136986301369</v>
      </c>
      <c r="C16" s="24">
        <f>C12*C6/100</f>
        <v>390.57534246575347</v>
      </c>
      <c r="D16" s="23">
        <f>C16-B16</f>
        <v>124.27397260273978</v>
      </c>
    </row>
    <row r="17" spans="1:5" x14ac:dyDescent="0.25">
      <c r="A17" t="s">
        <v>51</v>
      </c>
      <c r="B17" s="1"/>
      <c r="C17" s="1"/>
      <c r="D17" s="25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6" customWidth="1"/>
    <col min="2" max="2" width="11.140625" style="26" customWidth="1"/>
    <col min="3" max="3" width="12" style="26" customWidth="1"/>
    <col min="4" max="5" width="8.7109375" style="26"/>
    <col min="6" max="6" width="9.140625" style="26" customWidth="1"/>
    <col min="7" max="16384" width="8.7109375" style="26"/>
  </cols>
  <sheetData>
    <row r="1" spans="1:5" x14ac:dyDescent="0.25">
      <c r="A1" s="26" t="s">
        <v>38</v>
      </c>
      <c r="B1" s="27" t="s">
        <v>31</v>
      </c>
      <c r="C1" s="27" t="s">
        <v>17</v>
      </c>
    </row>
    <row r="2" spans="1:5" x14ac:dyDescent="0.25">
      <c r="B2" s="28" t="s">
        <v>16</v>
      </c>
      <c r="C2" s="28" t="s">
        <v>16</v>
      </c>
    </row>
    <row r="3" spans="1:5" x14ac:dyDescent="0.25">
      <c r="A3" s="26" t="s">
        <v>19</v>
      </c>
      <c r="B3" s="29">
        <v>1</v>
      </c>
      <c r="C3" s="30">
        <v>1.4</v>
      </c>
    </row>
    <row r="4" spans="1:5" x14ac:dyDescent="0.25">
      <c r="A4" s="26" t="s">
        <v>20</v>
      </c>
      <c r="C4" s="31">
        <v>4.3213296398892203</v>
      </c>
    </row>
    <row r="5" spans="1:5" x14ac:dyDescent="0.25">
      <c r="A5" s="26" t="s">
        <v>21</v>
      </c>
      <c r="B5" s="32">
        <v>36</v>
      </c>
      <c r="C5" s="32">
        <v>48</v>
      </c>
    </row>
    <row r="6" spans="1:5" x14ac:dyDescent="0.25">
      <c r="A6" s="26" t="s">
        <v>1</v>
      </c>
      <c r="B6" s="33">
        <v>3</v>
      </c>
      <c r="C6" s="34">
        <f>B6</f>
        <v>3</v>
      </c>
    </row>
    <row r="7" spans="1:5" x14ac:dyDescent="0.25">
      <c r="B7" s="32"/>
    </row>
    <row r="8" spans="1:5" x14ac:dyDescent="0.25">
      <c r="D8" s="35" t="s">
        <v>18</v>
      </c>
    </row>
    <row r="9" spans="1:5" x14ac:dyDescent="0.25">
      <c r="A9" s="26" t="s">
        <v>45</v>
      </c>
      <c r="B9" s="33">
        <v>90000</v>
      </c>
      <c r="C9" s="34">
        <f>B9*(1+$C$4/100)</f>
        <v>93889.196675900297</v>
      </c>
      <c r="D9" s="34">
        <f>C9-B9</f>
        <v>3889.1966759002971</v>
      </c>
    </row>
    <row r="10" spans="1:5" x14ac:dyDescent="0.25">
      <c r="A10" s="26" t="s">
        <v>43</v>
      </c>
      <c r="B10" s="32">
        <v>800</v>
      </c>
      <c r="C10" s="34">
        <f>B10*(1+$C$4/100)</f>
        <v>834.57063711911383</v>
      </c>
      <c r="D10" s="34">
        <f>C10-B10</f>
        <v>34.570637119113826</v>
      </c>
    </row>
    <row r="11" spans="1:5" x14ac:dyDescent="0.25">
      <c r="A11" s="26" t="s">
        <v>46</v>
      </c>
      <c r="B11" s="32">
        <v>15</v>
      </c>
      <c r="C11" s="26">
        <f>B11</f>
        <v>15</v>
      </c>
      <c r="D11" s="34"/>
    </row>
    <row r="12" spans="1:5" x14ac:dyDescent="0.25">
      <c r="A12" s="26" t="s">
        <v>48</v>
      </c>
      <c r="B12" s="36">
        <f>B9*B5/365</f>
        <v>8876.7123287671238</v>
      </c>
      <c r="C12" s="36">
        <f>C9*C5/365</f>
        <v>12347.072439570449</v>
      </c>
      <c r="D12" s="36">
        <f>C12-B12</f>
        <v>3470.3601108033254</v>
      </c>
    </row>
    <row r="13" spans="1:5" x14ac:dyDescent="0.25">
      <c r="B13" s="34"/>
      <c r="C13" s="34"/>
      <c r="D13" s="34"/>
    </row>
    <row r="14" spans="1:5" x14ac:dyDescent="0.25">
      <c r="A14" s="26" t="s">
        <v>44</v>
      </c>
      <c r="B14" s="34">
        <f>B10*B11</f>
        <v>12000</v>
      </c>
      <c r="C14" s="34">
        <f>C10*C11</f>
        <v>12518.559556786708</v>
      </c>
      <c r="D14" s="34">
        <f>C14-B14</f>
        <v>518.55955678670762</v>
      </c>
      <c r="E14" s="34"/>
    </row>
    <row r="15" spans="1:5" x14ac:dyDescent="0.25">
      <c r="A15" s="26" t="s">
        <v>47</v>
      </c>
      <c r="B15" s="34">
        <f>B9*B3/100</f>
        <v>900</v>
      </c>
      <c r="C15" s="34">
        <f>C9*C3/100</f>
        <v>1314.4487534626041</v>
      </c>
      <c r="D15" s="34">
        <f>C15-B15</f>
        <v>414.44875346260415</v>
      </c>
    </row>
    <row r="16" spans="1:5" x14ac:dyDescent="0.25">
      <c r="A16" s="26" t="s">
        <v>49</v>
      </c>
      <c r="B16" s="37">
        <f>B12*B6/100</f>
        <v>266.30136986301369</v>
      </c>
      <c r="C16" s="37">
        <f>C12*C6/100</f>
        <v>370.41217318711352</v>
      </c>
      <c r="D16" s="36">
        <f>C16-B16</f>
        <v>104.11080332409983</v>
      </c>
    </row>
    <row r="17" spans="1:5" x14ac:dyDescent="0.25">
      <c r="A17" s="26" t="s">
        <v>50</v>
      </c>
      <c r="B17" s="34"/>
      <c r="C17" s="34"/>
      <c r="D17" s="38">
        <f>D14-D15-D16</f>
        <v>3.637978807091713E-12</v>
      </c>
    </row>
    <row r="18" spans="1:5" x14ac:dyDescent="0.25">
      <c r="B18" s="39"/>
      <c r="C18" s="39"/>
      <c r="D18" s="34"/>
      <c r="E18" s="34"/>
    </row>
    <row r="19" spans="1:5" x14ac:dyDescent="0.25">
      <c r="B19" s="40"/>
      <c r="C19" s="40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11</v>
      </c>
      <c r="B1" s="4">
        <v>0.1</v>
      </c>
    </row>
    <row r="2" spans="1:9" x14ac:dyDescent="0.25">
      <c r="B2" s="49" t="s">
        <v>12</v>
      </c>
      <c r="C2" s="49"/>
      <c r="D2" s="49"/>
      <c r="E2" s="49"/>
      <c r="F2" s="49"/>
      <c r="G2" s="49"/>
    </row>
    <row r="3" spans="1:9" x14ac:dyDescent="0.25">
      <c r="A3" t="s">
        <v>22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7</v>
      </c>
    </row>
    <row r="4" spans="1:9" x14ac:dyDescent="0.25">
      <c r="A4" t="s">
        <v>23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24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25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26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7"/>
    </row>
    <row r="8" spans="1:9" x14ac:dyDescent="0.25">
      <c r="A8" t="s">
        <v>27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2020-01-31T12:09:42Z</dcterms:modified>
</cp:coreProperties>
</file>