
<file path=[Content_Types].xml><?xml version="1.0" encoding="utf-8"?>
<Types xmlns="http://schemas.openxmlformats.org/package/2006/content-types">
  <Default Extension="bin" ContentType="application/vnd.openxmlformats-officedocument.spreadsheetml.printerSettings"/>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comments1.xml" ContentType="application/vnd.openxmlformats-officedocument.spreadsheetml.comments+xml"/>
  <Override PartName="/xl/drawings/drawing2.xml" ContentType="application/vnd.openxmlformats-officedocument.drawing+xml"/>
  <Override PartName="/xl/embeddings/oleObject5.bin" ContentType="application/vnd.openxmlformats-officedocument.oleObject"/>
  <Override PartName="/xl/embeddings/oleObject6.bin" ContentType="application/vnd.openxmlformats-officedocument.oleObject"/>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embeddings/oleObject7.bin" ContentType="application/vnd.openxmlformats-officedocument.oleObject"/>
  <Override PartName="/xl/embeddings/oleObject8.bin" ContentType="application/vnd.openxmlformats-officedocument.oleObject"/>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480" yWindow="45" windowWidth="15180" windowHeight="11640" activeTab="1"/>
  </bookViews>
  <sheets>
    <sheet name="Fane 1" sheetId="5" r:id="rId1"/>
    <sheet name="Fane 2 " sheetId="10" r:id="rId2"/>
    <sheet name="Fane 3" sheetId="6" r:id="rId3"/>
    <sheet name="Fane 4" sheetId="9" r:id="rId4"/>
  </sheets>
  <calcPr calcId="145621"/>
</workbook>
</file>

<file path=xl/calcChain.xml><?xml version="1.0" encoding="utf-8"?>
<calcChain xmlns="http://schemas.openxmlformats.org/spreadsheetml/2006/main">
  <c r="H9" i="6" l="1"/>
  <c r="C17" i="10" l="1"/>
  <c r="B8" i="10" l="1"/>
  <c r="B16" i="10" l="1"/>
  <c r="C18" i="10" s="1"/>
  <c r="C19" i="10" s="1"/>
  <c r="E14" i="9" l="1"/>
  <c r="B14" i="9"/>
  <c r="E8" i="9"/>
  <c r="B8" i="9"/>
  <c r="B14" i="6" l="1"/>
  <c r="B20" i="6"/>
  <c r="E14" i="6"/>
  <c r="B8" i="6"/>
  <c r="E8" i="6"/>
  <c r="E24" i="5"/>
  <c r="E19" i="5"/>
  <c r="E13" i="5"/>
  <c r="E7" i="5"/>
  <c r="B24" i="5"/>
  <c r="B19" i="5"/>
  <c r="B13" i="5"/>
  <c r="B7" i="5"/>
</calcChain>
</file>

<file path=xl/comments1.xml><?xml version="1.0" encoding="utf-8"?>
<comments xmlns="http://schemas.openxmlformats.org/spreadsheetml/2006/main">
  <authors>
    <author>PIG</author>
  </authors>
  <commentList>
    <comment ref="A1" authorId="0">
      <text>
        <r>
          <rPr>
            <sz val="11"/>
            <color indexed="81"/>
            <rFont val="Times New Roman"/>
            <family val="1"/>
          </rPr>
          <t>Regneark for beregning av sluttverdi og nåverdi av ett eller flere like beløp.
Når du angir verdien på tre variable, beregnes verdien for den fjerde variabelen.
Fet font angir inngangsverdi, dvs. data du må legge inn. Vanlig font betyr utgangsverdi, dvs. beregnede tall.</t>
        </r>
        <r>
          <rPr>
            <sz val="9"/>
            <color indexed="81"/>
            <rFont val="Tahoma"/>
            <charset val="1"/>
          </rPr>
          <t xml:space="preserve">
</t>
        </r>
      </text>
    </comment>
  </commentList>
</comments>
</file>

<file path=xl/comments2.xml><?xml version="1.0" encoding="utf-8"?>
<comments xmlns="http://schemas.openxmlformats.org/spreadsheetml/2006/main">
  <authors>
    <author>PIG</author>
  </authors>
  <commentList>
    <comment ref="A1" authorId="0">
      <text>
        <r>
          <rPr>
            <sz val="9"/>
            <color indexed="81"/>
            <rFont val="Tahoma"/>
            <charset val="1"/>
          </rPr>
          <t xml:space="preserve">Regneark for beregning av nåverdi av en annuitet som har konstant vekst i en eller to faser. Beregningen gjelder også for negativ vekst, dvs kontantstrøm som faller over tid.
Når du angir verdien for fire variable, beregnes verdien for den femte variabelen.
Fet font angir inngangsverdi, dvs. data du må legge inn. Vanlig font betyr utgangsverdi, dvs. beregnede tall.
</t>
        </r>
      </text>
    </comment>
  </commentList>
</comments>
</file>

<file path=xl/comments3.xml><?xml version="1.0" encoding="utf-8"?>
<comments xmlns="http://schemas.openxmlformats.org/spreadsheetml/2006/main">
  <authors>
    <author>Per Ivar</author>
  </authors>
  <commentList>
    <comment ref="A1" authorId="0">
      <text>
        <r>
          <rPr>
            <sz val="11"/>
            <color indexed="81"/>
            <rFont val="Times New Roman"/>
            <family val="1"/>
          </rPr>
          <t>Regneark for beregning av nåverdi av en investering med annuitet og restverdi. 
Når du i kolonnene A til E angir verdien for fire variable beregnes verdien for den femte variabelen. 
Når du i kolonnene G og H angir fem verdier beregnes prosjektets nåverdi.
Fet font angir inngangsverdi, dvs. data du må legge inn. Vanlig font betyr utgangsverdi, dvs. beregnede tall.</t>
        </r>
        <r>
          <rPr>
            <sz val="10"/>
            <rFont val="Arial"/>
          </rPr>
          <t xml:space="preserve">
</t>
        </r>
      </text>
    </comment>
  </commentList>
</comments>
</file>

<file path=xl/comments4.xml><?xml version="1.0" encoding="utf-8"?>
<comments xmlns="http://schemas.openxmlformats.org/spreadsheetml/2006/main">
  <authors>
    <author>PIG</author>
  </authors>
  <commentList>
    <comment ref="A1" authorId="0">
      <text>
        <r>
          <rPr>
            <sz val="11"/>
            <color indexed="81"/>
            <rFont val="Times New Roman"/>
            <family val="1"/>
          </rPr>
          <t>Regneark for beregning av sluttverdi av en annuitet. Dette temaet er gjennomgått i Supplerende læretekst for kapittel 3 på nettsiden.
Når du angir verdien for tre variable beregnes verdien for den fjerde variabelen.
Fet fot angir inputverdi. Vanlig font betyr at cellen inneholder et beregnet tall.</t>
        </r>
        <r>
          <rPr>
            <sz val="9"/>
            <color indexed="81"/>
            <rFont val="Tahoma"/>
            <charset val="1"/>
          </rPr>
          <t xml:space="preserve">
</t>
        </r>
      </text>
    </comment>
  </commentList>
</comments>
</file>

<file path=xl/sharedStrings.xml><?xml version="1.0" encoding="utf-8"?>
<sst xmlns="http://schemas.openxmlformats.org/spreadsheetml/2006/main" count="117" uniqueCount="36">
  <si>
    <t>Nåverdi</t>
  </si>
  <si>
    <t>Rentesats</t>
  </si>
  <si>
    <t>Antall perioder</t>
  </si>
  <si>
    <t>Sluttverdi</t>
  </si>
  <si>
    <t>Les dette</t>
  </si>
  <si>
    <t>Annuitet</t>
  </si>
  <si>
    <t>Restverdi</t>
  </si>
  <si>
    <t>Samlet nåverdi</t>
  </si>
  <si>
    <t>Vekst</t>
  </si>
  <si>
    <t xml:space="preserve"> </t>
  </si>
  <si>
    <t>Kapitalkostnad</t>
  </si>
  <si>
    <t>Kontantstrøm første periode</t>
  </si>
  <si>
    <t>Uttrykk (3.17)</t>
  </si>
  <si>
    <t>Uttrykk (3.19)</t>
  </si>
  <si>
    <t>Uttrykk (3.5)</t>
  </si>
  <si>
    <t xml:space="preserve">Uttrykk (3.7) </t>
  </si>
  <si>
    <t>Uttrykk (3.11)</t>
  </si>
  <si>
    <t>Her finner du hvilken rentesats som gjør at en gitt annuitet over et gitt antall perioder har en gitt nåverdi</t>
  </si>
  <si>
    <t>Her finner du antall perioder som gjør at en gitt annuitet har en gitt nåverdi ved en gitt rentesats</t>
  </si>
  <si>
    <t>Her finner du hvilken rentesats som gjør at en gitt nåverdi etter et gitt antall perioder har en gitt sluttverdi</t>
  </si>
  <si>
    <t>Annuitet med vekst</t>
  </si>
  <si>
    <t>Sluttverdi av annuitet</t>
  </si>
  <si>
    <t>Her finner du hvilken rentesats som gjør at en gitt annuitet etter et gitt antall perioder har en gitt sluttverdi</t>
  </si>
  <si>
    <t>Her finner du antall perioder som gjør at en gitt annuitet har en gitt sluttverdi ved en gitt rentesats</t>
  </si>
  <si>
    <t>Disse uttrykkene er gjennomgått i Supplerende læretekst for kapittel 3 på nettsiden</t>
  </si>
  <si>
    <t>Her finner du antall perioder som gjør at en gitt nåverdi har en gitt sluttverdi ved en gitt rentesats</t>
  </si>
  <si>
    <t>Vekst i to faser</t>
  </si>
  <si>
    <t>Uttrykk (5.12)</t>
  </si>
  <si>
    <t>Vekst fase 1</t>
  </si>
  <si>
    <t>Nåverdi fase 1</t>
  </si>
  <si>
    <t>Nåverdi fase 2</t>
  </si>
  <si>
    <t>Vekst fase 2</t>
  </si>
  <si>
    <t>Dividende første år i fase 2</t>
  </si>
  <si>
    <t>Ett beløp</t>
  </si>
  <si>
    <t>Investering</t>
  </si>
  <si>
    <t xml:space="preserve">Annuitet med investering og restverdi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</si>
</sst>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 #,##0.00_ ;_ * \-#,##0.00_ ;_ * &quot;-&quot;??_ ;_ @_ "/>
    <numFmt numFmtId="165" formatCode="0.0\ %"/>
    <numFmt numFmtId="166" formatCode="#,##0.0"/>
    <numFmt numFmtId="167" formatCode="_ * #,##0_ ;_ * \-#,##0_ ;_ * &quot;-&quot;??_ ;_ @_ "/>
    <numFmt numFmtId="168" formatCode="0.0"/>
  </numFmts>
  <fonts count="10" x14ac:knownFonts="1">
    <font>
      <sz val="10"/>
      <name val="Arial"/>
    </font>
    <font>
      <sz val="10"/>
      <name val="Arial"/>
      <family val="2"/>
    </font>
    <font>
      <sz val="11"/>
      <name val="Times New Roman"/>
      <family val="1"/>
    </font>
    <font>
      <b/>
      <sz val="11"/>
      <name val="Times New Roman"/>
      <family val="1"/>
    </font>
    <font>
      <sz val="11"/>
      <color indexed="10"/>
      <name val="Times New Roman"/>
      <family val="1"/>
    </font>
    <font>
      <i/>
      <sz val="11"/>
      <name val="Times New Roman"/>
      <family val="1"/>
    </font>
    <font>
      <b/>
      <sz val="11"/>
      <color rgb="FF7030A0"/>
      <name val="Times New Roman"/>
      <family val="1"/>
    </font>
    <font>
      <sz val="10"/>
      <name val="Arial"/>
      <family val="2"/>
    </font>
    <font>
      <sz val="9"/>
      <color indexed="81"/>
      <name val="Tahoma"/>
      <charset val="1"/>
    </font>
    <font>
      <sz val="11"/>
      <color indexed="81"/>
      <name val="Times New Roman"/>
      <family val="1"/>
    </font>
  </fonts>
  <fills count="2">
    <fill>
      <patternFill patternType="none"/>
    </fill>
    <fill>
      <patternFill patternType="gray125"/>
    </fill>
  </fills>
  <borders count="5">
    <border>
      <left/>
      <right/>
      <top/>
      <bottom/>
      <diagonal/>
    </border>
    <border>
      <left/>
      <right/>
      <top/>
      <bottom style="double">
        <color indexed="64"/>
      </bottom>
      <diagonal/>
    </border>
    <border>
      <left/>
      <right/>
      <top style="double">
        <color indexed="64"/>
      </top>
      <bottom/>
      <diagonal/>
    </border>
    <border>
      <left/>
      <right/>
      <top/>
      <bottom style="thin">
        <color indexed="64"/>
      </bottom>
      <diagonal/>
    </border>
    <border>
      <left/>
      <right/>
      <top style="thin">
        <color indexed="64"/>
      </top>
      <bottom style="double">
        <color indexed="64"/>
      </bottom>
      <diagonal/>
    </border>
  </borders>
  <cellStyleXfs count="3">
    <xf numFmtId="0" fontId="0" fillId="0" borderId="0"/>
    <xf numFmtId="0" fontId="1" fillId="0" borderId="0"/>
    <xf numFmtId="164" fontId="7" fillId="0" borderId="0" applyFont="0" applyFill="0" applyBorder="0" applyAlignment="0" applyProtection="0"/>
  </cellStyleXfs>
  <cellXfs count="61">
    <xf numFmtId="0" fontId="0" fillId="0" borderId="0" xfId="0"/>
    <xf numFmtId="0" fontId="2" fillId="0" borderId="0" xfId="0" applyFont="1"/>
    <xf numFmtId="3" fontId="3" fillId="0" borderId="0" xfId="0" applyNumberFormat="1" applyFont="1"/>
    <xf numFmtId="165" fontId="3" fillId="0" borderId="0" xfId="0" applyNumberFormat="1" applyFont="1"/>
    <xf numFmtId="0" fontId="3" fillId="0" borderId="0" xfId="0" applyFont="1"/>
    <xf numFmtId="3" fontId="2" fillId="0" borderId="0" xfId="0" applyNumberFormat="1" applyFont="1"/>
    <xf numFmtId="1" fontId="2" fillId="0" borderId="0" xfId="0" applyNumberFormat="1" applyFont="1"/>
    <xf numFmtId="1" fontId="3" fillId="0" borderId="0" xfId="0" applyNumberFormat="1" applyFont="1"/>
    <xf numFmtId="0" fontId="2" fillId="0" borderId="0" xfId="0" applyFont="1" applyFill="1"/>
    <xf numFmtId="0" fontId="2" fillId="0" borderId="1" xfId="0" applyFont="1" applyBorder="1"/>
    <xf numFmtId="0" fontId="2" fillId="0" borderId="3" xfId="0" applyFont="1" applyBorder="1"/>
    <xf numFmtId="0" fontId="2" fillId="0" borderId="3" xfId="0" applyFont="1" applyBorder="1" applyAlignment="1">
      <alignment horizontal="right"/>
    </xf>
    <xf numFmtId="0" fontId="2" fillId="0" borderId="0" xfId="0" applyFont="1" applyBorder="1"/>
    <xf numFmtId="3" fontId="2" fillId="0" borderId="3" xfId="0" applyNumberFormat="1" applyFont="1" applyBorder="1"/>
    <xf numFmtId="165" fontId="2" fillId="0" borderId="3" xfId="0" applyNumberFormat="1" applyFont="1" applyBorder="1"/>
    <xf numFmtId="1" fontId="2" fillId="0" borderId="3" xfId="0" applyNumberFormat="1" applyFont="1" applyBorder="1"/>
    <xf numFmtId="0" fontId="3" fillId="0" borderId="0" xfId="0" applyFont="1" applyFill="1"/>
    <xf numFmtId="0" fontId="4" fillId="0" borderId="0" xfId="0" applyFont="1" applyFill="1"/>
    <xf numFmtId="3" fontId="3" fillId="0" borderId="0" xfId="0" applyNumberFormat="1" applyFont="1" applyFill="1"/>
    <xf numFmtId="165" fontId="3" fillId="0" borderId="0" xfId="0" applyNumberFormat="1" applyFont="1" applyFill="1"/>
    <xf numFmtId="1" fontId="2" fillId="0" borderId="0" xfId="0" applyNumberFormat="1" applyFont="1" applyFill="1"/>
    <xf numFmtId="3" fontId="2" fillId="0" borderId="0" xfId="0" applyNumberFormat="1" applyFont="1" applyFill="1"/>
    <xf numFmtId="1" fontId="3" fillId="0" borderId="0" xfId="0" applyNumberFormat="1" applyFont="1" applyFill="1"/>
    <xf numFmtId="0" fontId="2" fillId="0" borderId="1" xfId="0" applyFont="1" applyFill="1" applyBorder="1"/>
    <xf numFmtId="165" fontId="2" fillId="0" borderId="0" xfId="0" applyNumberFormat="1" applyFont="1" applyFill="1"/>
    <xf numFmtId="0" fontId="5" fillId="0" borderId="0" xfId="0" applyFont="1"/>
    <xf numFmtId="0" fontId="2" fillId="0" borderId="3" xfId="0" applyFont="1" applyFill="1" applyBorder="1"/>
    <xf numFmtId="0" fontId="2" fillId="0" borderId="0" xfId="0" applyFont="1" applyFill="1" applyBorder="1"/>
    <xf numFmtId="0" fontId="5" fillId="0" borderId="0" xfId="0" applyFont="1" applyFill="1"/>
    <xf numFmtId="0" fontId="0" fillId="0" borderId="3" xfId="0" applyBorder="1"/>
    <xf numFmtId="0" fontId="6" fillId="0" borderId="0" xfId="0" applyFont="1"/>
    <xf numFmtId="0" fontId="3" fillId="0" borderId="0" xfId="1" applyFont="1"/>
    <xf numFmtId="0" fontId="2" fillId="0" borderId="0" xfId="1" applyFont="1" applyFill="1"/>
    <xf numFmtId="0" fontId="2" fillId="0" borderId="0" xfId="1" applyFont="1"/>
    <xf numFmtId="0" fontId="5" fillId="0" borderId="0" xfId="1" applyFont="1"/>
    <xf numFmtId="165" fontId="3" fillId="0" borderId="0" xfId="1" applyNumberFormat="1" applyFont="1"/>
    <xf numFmtId="166" fontId="2" fillId="0" borderId="0" xfId="1" applyNumberFormat="1" applyFont="1"/>
    <xf numFmtId="0" fontId="2" fillId="0" borderId="0" xfId="1" applyFont="1" applyFill="1" applyAlignment="1">
      <alignment horizontal="right"/>
    </xf>
    <xf numFmtId="0" fontId="1" fillId="0" borderId="0" xfId="1"/>
    <xf numFmtId="0" fontId="5" fillId="0" borderId="0" xfId="0" applyFont="1" applyFill="1" applyAlignment="1"/>
    <xf numFmtId="0" fontId="2" fillId="0" borderId="3" xfId="1" applyFont="1" applyBorder="1"/>
    <xf numFmtId="0" fontId="2" fillId="0" borderId="0" xfId="0" applyFont="1" applyFill="1" applyAlignment="1">
      <alignment horizontal="center"/>
    </xf>
    <xf numFmtId="3" fontId="3" fillId="0" borderId="0" xfId="1" applyNumberFormat="1" applyFont="1"/>
    <xf numFmtId="3" fontId="2" fillId="0" borderId="0" xfId="1" applyNumberFormat="1" applyFont="1"/>
    <xf numFmtId="3" fontId="2" fillId="0" borderId="3" xfId="1" applyNumberFormat="1" applyFont="1" applyBorder="1"/>
    <xf numFmtId="0" fontId="2" fillId="0" borderId="4" xfId="1" applyFont="1" applyBorder="1"/>
    <xf numFmtId="3" fontId="2" fillId="0" borderId="4" xfId="1" applyNumberFormat="1" applyFont="1" applyBorder="1"/>
    <xf numFmtId="165" fontId="2" fillId="0" borderId="1" xfId="0" applyNumberFormat="1" applyFont="1" applyFill="1" applyBorder="1"/>
    <xf numFmtId="1" fontId="2" fillId="0" borderId="1" xfId="0" applyNumberFormat="1" applyFont="1" applyFill="1" applyBorder="1"/>
    <xf numFmtId="3" fontId="2" fillId="0" borderId="0" xfId="0" applyNumberFormat="1" applyFont="1" applyFill="1" applyBorder="1"/>
    <xf numFmtId="3" fontId="2" fillId="0" borderId="3" xfId="0" applyNumberFormat="1" applyFont="1" applyFill="1" applyBorder="1"/>
    <xf numFmtId="2" fontId="2" fillId="0" borderId="3" xfId="1" applyNumberFormat="1" applyFont="1" applyBorder="1" applyAlignment="1">
      <alignment horizontal="right"/>
    </xf>
    <xf numFmtId="167" fontId="2" fillId="0" borderId="3" xfId="2" applyNumberFormat="1" applyFont="1" applyBorder="1"/>
    <xf numFmtId="3" fontId="3" fillId="0" borderId="0" xfId="0" applyNumberFormat="1" applyFont="1" applyBorder="1"/>
    <xf numFmtId="168" fontId="2" fillId="0" borderId="3" xfId="0" applyNumberFormat="1" applyFont="1" applyBorder="1"/>
    <xf numFmtId="165" fontId="3" fillId="0" borderId="0" xfId="1" applyNumberFormat="1" applyFont="1" applyFill="1"/>
    <xf numFmtId="0" fontId="2" fillId="0" borderId="2" xfId="0" applyFont="1" applyBorder="1" applyAlignment="1">
      <alignment horizontal="justify" wrapText="1"/>
    </xf>
    <xf numFmtId="0" fontId="2" fillId="0" borderId="0" xfId="0" applyFont="1" applyBorder="1" applyAlignment="1">
      <alignment horizontal="justify" wrapText="1"/>
    </xf>
    <xf numFmtId="0" fontId="2" fillId="0" borderId="0" xfId="0" applyFont="1" applyFill="1" applyAlignment="1">
      <alignment horizontal="left" wrapText="1"/>
    </xf>
    <xf numFmtId="0" fontId="5" fillId="0" borderId="0" xfId="0" applyFont="1" applyFill="1" applyAlignment="1">
      <alignment horizontal="center"/>
    </xf>
    <xf numFmtId="0" fontId="2" fillId="0" borderId="3" xfId="0" applyFont="1" applyFill="1" applyBorder="1" applyAlignment="1">
      <alignment horizontal="center"/>
    </xf>
  </cellXfs>
  <cellStyles count="3">
    <cellStyle name="Komma" xfId="2" builtinId="3"/>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wmf"/><Relationship Id="rId1" Type="http://schemas.openxmlformats.org/officeDocument/2006/relationships/image" Target="../media/image1.emf"/><Relationship Id="rId4" Type="http://schemas.openxmlformats.org/officeDocument/2006/relationships/image" Target="../media/image4.w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6.wmf"/><Relationship Id="rId1" Type="http://schemas.openxmlformats.org/officeDocument/2006/relationships/image" Target="../media/image5.emf"/></Relationships>
</file>

<file path=xl/drawings/_rels/vmlDrawing4.vml.rels><?xml version="1.0" encoding="UTF-8" standalone="yes"?>
<Relationships xmlns="http://schemas.openxmlformats.org/package/2006/relationships"><Relationship Id="rId2" Type="http://schemas.openxmlformats.org/officeDocument/2006/relationships/image" Target="../media/image8.emf"/><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28575</xdr:colOff>
          <xdr:row>1</xdr:row>
          <xdr:rowOff>219075</xdr:rowOff>
        </xdr:from>
        <xdr:to>
          <xdr:col>0</xdr:col>
          <xdr:colOff>476250</xdr:colOff>
          <xdr:row>3</xdr:row>
          <xdr:rowOff>19050</xdr:rowOff>
        </xdr:to>
        <xdr:sp macro="" textlink="">
          <xdr:nvSpPr>
            <xdr:cNvPr id="2049" name="Object 1"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7</xdr:row>
          <xdr:rowOff>180975</xdr:rowOff>
        </xdr:from>
        <xdr:to>
          <xdr:col>0</xdr:col>
          <xdr:colOff>447675</xdr:colOff>
          <xdr:row>9</xdr:row>
          <xdr:rowOff>28575</xdr:rowOff>
        </xdr:to>
        <xdr:sp macro="" textlink="">
          <xdr:nvSpPr>
            <xdr:cNvPr id="2050" name="Object 2" hidden="1">
              <a:extLst>
                <a:ext uri="{63B3BB69-23CF-44E3-9099-C40C66FF867C}">
                  <a14:compatExt spid="_x0000_s20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7</xdr:row>
          <xdr:rowOff>161925</xdr:rowOff>
        </xdr:from>
        <xdr:to>
          <xdr:col>3</xdr:col>
          <xdr:colOff>504825</xdr:colOff>
          <xdr:row>9</xdr:row>
          <xdr:rowOff>28575</xdr:rowOff>
        </xdr:to>
        <xdr:sp macro="" textlink="">
          <xdr:nvSpPr>
            <xdr:cNvPr id="2063" name="Object 15" hidden="1">
              <a:extLst>
                <a:ext uri="{63B3BB69-23CF-44E3-9099-C40C66FF867C}">
                  <a14:compatExt spid="_x0000_s20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xdr:row>
          <xdr:rowOff>0</xdr:rowOff>
        </xdr:from>
        <xdr:to>
          <xdr:col>3</xdr:col>
          <xdr:colOff>523875</xdr:colOff>
          <xdr:row>3</xdr:row>
          <xdr:rowOff>38100</xdr:rowOff>
        </xdr:to>
        <xdr:sp macro="" textlink="">
          <xdr:nvSpPr>
            <xdr:cNvPr id="2064" name="Object 16" hidden="1">
              <a:extLst>
                <a:ext uri="{63B3BB69-23CF-44E3-9099-C40C66FF867C}">
                  <a14:compatExt spid="_x0000_s2064"/>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28575</xdr:colOff>
          <xdr:row>2</xdr:row>
          <xdr:rowOff>9525</xdr:rowOff>
        </xdr:from>
        <xdr:to>
          <xdr:col>0</xdr:col>
          <xdr:colOff>514350</xdr:colOff>
          <xdr:row>2</xdr:row>
          <xdr:rowOff>333375</xdr:rowOff>
        </xdr:to>
        <xdr:sp macro="" textlink="">
          <xdr:nvSpPr>
            <xdr:cNvPr id="7169" name="Object 1" hidden="1">
              <a:extLst>
                <a:ext uri="{63B3BB69-23CF-44E3-9099-C40C66FF867C}">
                  <a14:compatExt spid="_x0000_s71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10</xdr:row>
          <xdr:rowOff>0</xdr:rowOff>
        </xdr:from>
        <xdr:to>
          <xdr:col>0</xdr:col>
          <xdr:colOff>485775</xdr:colOff>
          <xdr:row>10</xdr:row>
          <xdr:rowOff>9525</xdr:rowOff>
        </xdr:to>
        <xdr:sp macro="" textlink="">
          <xdr:nvSpPr>
            <xdr:cNvPr id="7170" name="Object 2" hidden="1">
              <a:extLst>
                <a:ext uri="{63B3BB69-23CF-44E3-9099-C40C66FF867C}">
                  <a14:compatExt spid="_x0000_s7170"/>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266700</xdr:colOff>
          <xdr:row>2</xdr:row>
          <xdr:rowOff>200025</xdr:rowOff>
        </xdr:from>
        <xdr:to>
          <xdr:col>3</xdr:col>
          <xdr:colOff>723900</xdr:colOff>
          <xdr:row>4</xdr:row>
          <xdr:rowOff>85725</xdr:rowOff>
        </xdr:to>
        <xdr:sp macro="" textlink="">
          <xdr:nvSpPr>
            <xdr:cNvPr id="6147" name="Object 3" hidden="1">
              <a:extLst>
                <a:ext uri="{63B3BB69-23CF-44E3-9099-C40C66FF867C}">
                  <a14:compatExt spid="_x0000_s61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xdr:row>
          <xdr:rowOff>200025</xdr:rowOff>
        </xdr:from>
        <xdr:to>
          <xdr:col>0</xdr:col>
          <xdr:colOff>733425</xdr:colOff>
          <xdr:row>4</xdr:row>
          <xdr:rowOff>85725</xdr:rowOff>
        </xdr:to>
        <xdr:sp macro="" textlink="">
          <xdr:nvSpPr>
            <xdr:cNvPr id="6148" name="Object 4" hidden="1">
              <a:extLst>
                <a:ext uri="{63B3BB69-23CF-44E3-9099-C40C66FF867C}">
                  <a14:compatExt spid="_x0000_s6148"/>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vmlDrawing" Target="../drawings/vmlDrawing1.vml"/><Relationship Id="rId7" Type="http://schemas.openxmlformats.org/officeDocument/2006/relationships/image" Target="../media/image2.wmf"/><Relationship Id="rId12"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11" Type="http://schemas.openxmlformats.org/officeDocument/2006/relationships/image" Target="../media/image4.wmf"/><Relationship Id="rId5" Type="http://schemas.openxmlformats.org/officeDocument/2006/relationships/image" Target="../media/image1.e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3.wmf"/></Relationships>
</file>

<file path=xl/worksheets/_rels/sheet2.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vmlDrawing" Target="../drawings/vmlDrawing2.vml"/><Relationship Id="rId7" Type="http://schemas.openxmlformats.org/officeDocument/2006/relationships/image" Target="../media/image6.w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oleObject" Target="../embeddings/oleObject6.bin"/><Relationship Id="rId5" Type="http://schemas.openxmlformats.org/officeDocument/2006/relationships/image" Target="../media/image5.emf"/><Relationship Id="rId4" Type="http://schemas.openxmlformats.org/officeDocument/2006/relationships/oleObject" Target="../embeddings/oleObject5.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vmlDrawing" Target="../drawings/vmlDrawing4.vml"/><Relationship Id="rId7" Type="http://schemas.openxmlformats.org/officeDocument/2006/relationships/image" Target="../media/image8.emf"/><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oleObject" Target="../embeddings/oleObject8.bin"/><Relationship Id="rId5" Type="http://schemas.openxmlformats.org/officeDocument/2006/relationships/image" Target="../media/image7.emf"/><Relationship Id="rId4" Type="http://schemas.openxmlformats.org/officeDocument/2006/relationships/oleObject" Target="../embeddings/oleObject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26"/>
  <sheetViews>
    <sheetView zoomScale="140" zoomScaleNormal="140" workbookViewId="0"/>
  </sheetViews>
  <sheetFormatPr baseColWidth="10" defaultColWidth="9.140625" defaultRowHeight="15" x14ac:dyDescent="0.25"/>
  <cols>
    <col min="1" max="1" width="17.7109375" style="1" customWidth="1"/>
    <col min="2" max="2" width="19.5703125" style="1" customWidth="1"/>
    <col min="3" max="3" width="9.5703125" style="1" customWidth="1"/>
    <col min="4" max="5" width="16.140625" style="1" customWidth="1"/>
    <col min="6" max="16384" width="9.140625" style="1"/>
  </cols>
  <sheetData>
    <row r="1" spans="1:5" x14ac:dyDescent="0.25">
      <c r="A1" s="4" t="s">
        <v>4</v>
      </c>
      <c r="D1" s="30"/>
    </row>
    <row r="2" spans="1:5" ht="17.25" customHeight="1" x14ac:dyDescent="0.25">
      <c r="A2" s="25" t="s">
        <v>33</v>
      </c>
      <c r="D2" s="25" t="s">
        <v>5</v>
      </c>
    </row>
    <row r="3" spans="1:5" ht="31.5" customHeight="1" x14ac:dyDescent="0.25">
      <c r="A3" s="10"/>
      <c r="B3" s="11" t="s">
        <v>14</v>
      </c>
      <c r="D3" s="29"/>
      <c r="E3" s="11" t="s">
        <v>13</v>
      </c>
    </row>
    <row r="4" spans="1:5" x14ac:dyDescent="0.25">
      <c r="A4" s="1" t="s">
        <v>0</v>
      </c>
      <c r="B4" s="2">
        <v>15000</v>
      </c>
      <c r="D4" s="1" t="s">
        <v>0</v>
      </c>
      <c r="E4" s="2">
        <v>-700000</v>
      </c>
    </row>
    <row r="5" spans="1:5" x14ac:dyDescent="0.25">
      <c r="A5" s="1" t="s">
        <v>1</v>
      </c>
      <c r="B5" s="3">
        <v>0.05</v>
      </c>
      <c r="D5" s="1" t="s">
        <v>1</v>
      </c>
      <c r="E5" s="3">
        <v>0.06</v>
      </c>
    </row>
    <row r="6" spans="1:5" x14ac:dyDescent="0.25">
      <c r="A6" s="1" t="s">
        <v>2</v>
      </c>
      <c r="B6" s="4">
        <v>10</v>
      </c>
      <c r="D6" s="1" t="s">
        <v>2</v>
      </c>
      <c r="E6" s="4">
        <v>20</v>
      </c>
    </row>
    <row r="7" spans="1:5" x14ac:dyDescent="0.25">
      <c r="A7" s="10" t="s">
        <v>3</v>
      </c>
      <c r="B7" s="13">
        <f>FV(B5,B6,0,B4)</f>
        <v>-24433.419401661624</v>
      </c>
      <c r="D7" s="10" t="s">
        <v>5</v>
      </c>
      <c r="E7" s="13">
        <f>PMT(E5,E6,E4)</f>
        <v>61029.189883796011</v>
      </c>
    </row>
    <row r="8" spans="1:5" x14ac:dyDescent="0.25">
      <c r="B8" s="6"/>
      <c r="E8" s="5"/>
    </row>
    <row r="9" spans="1:5" ht="31.5" customHeight="1" x14ac:dyDescent="0.25">
      <c r="A9" s="10"/>
      <c r="B9" s="11" t="s">
        <v>15</v>
      </c>
      <c r="D9" s="10"/>
      <c r="E9" s="11" t="s">
        <v>16</v>
      </c>
    </row>
    <row r="10" spans="1:5" x14ac:dyDescent="0.25">
      <c r="A10" s="1" t="s">
        <v>3</v>
      </c>
      <c r="B10" s="2">
        <v>50000</v>
      </c>
      <c r="D10" s="1" t="s">
        <v>5</v>
      </c>
      <c r="E10" s="2">
        <v>-70000</v>
      </c>
    </row>
    <row r="11" spans="1:5" x14ac:dyDescent="0.25">
      <c r="A11" s="1" t="s">
        <v>1</v>
      </c>
      <c r="B11" s="3">
        <v>6.25E-2</v>
      </c>
      <c r="D11" s="1" t="s">
        <v>1</v>
      </c>
      <c r="E11" s="3">
        <v>0.04</v>
      </c>
    </row>
    <row r="12" spans="1:5" x14ac:dyDescent="0.25">
      <c r="A12" s="1" t="s">
        <v>2</v>
      </c>
      <c r="B12" s="4">
        <v>8</v>
      </c>
      <c r="D12" s="1" t="s">
        <v>2</v>
      </c>
      <c r="E12" s="4">
        <v>10</v>
      </c>
    </row>
    <row r="13" spans="1:5" x14ac:dyDescent="0.25">
      <c r="A13" s="10" t="s">
        <v>0</v>
      </c>
      <c r="B13" s="13">
        <f>PV(B11,B12,0,B10)</f>
        <v>-30784.952976979523</v>
      </c>
      <c r="D13" s="10" t="s">
        <v>0</v>
      </c>
      <c r="E13" s="13">
        <f>PV(E11,E12,E10)</f>
        <v>567762.70455485256</v>
      </c>
    </row>
    <row r="14" spans="1:5" ht="15.75" thickBot="1" x14ac:dyDescent="0.3">
      <c r="A14" s="9"/>
      <c r="B14" s="9"/>
      <c r="C14" s="9"/>
      <c r="D14" s="9"/>
      <c r="E14" s="9"/>
    </row>
    <row r="15" spans="1:5" ht="57.75" customHeight="1" thickTop="1" x14ac:dyDescent="0.25">
      <c r="A15" s="56" t="s">
        <v>19</v>
      </c>
      <c r="B15" s="56"/>
      <c r="D15" s="56" t="s">
        <v>17</v>
      </c>
      <c r="E15" s="56"/>
    </row>
    <row r="16" spans="1:5" x14ac:dyDescent="0.25">
      <c r="A16" s="1" t="s">
        <v>0</v>
      </c>
      <c r="B16" s="2">
        <v>-10000</v>
      </c>
      <c r="D16" s="1" t="s">
        <v>0</v>
      </c>
      <c r="E16" s="2">
        <v>90000</v>
      </c>
    </row>
    <row r="17" spans="1:5" x14ac:dyDescent="0.25">
      <c r="A17" s="1" t="s">
        <v>2</v>
      </c>
      <c r="B17" s="4">
        <v>5</v>
      </c>
      <c r="D17" s="1" t="s">
        <v>2</v>
      </c>
      <c r="E17" s="4">
        <v>12</v>
      </c>
    </row>
    <row r="18" spans="1:5" x14ac:dyDescent="0.25">
      <c r="A18" s="1" t="s">
        <v>3</v>
      </c>
      <c r="B18" s="2">
        <v>13125</v>
      </c>
      <c r="D18" s="1" t="s">
        <v>5</v>
      </c>
      <c r="E18" s="2">
        <v>-14000</v>
      </c>
    </row>
    <row r="19" spans="1:5" x14ac:dyDescent="0.25">
      <c r="A19" s="10" t="s">
        <v>1</v>
      </c>
      <c r="B19" s="14">
        <f>RATE(B17,0,B16,B18)</f>
        <v>5.5892882483380535E-2</v>
      </c>
      <c r="C19" s="12"/>
      <c r="D19" s="10" t="s">
        <v>1</v>
      </c>
      <c r="E19" s="14">
        <f>RATE(E17,E18,E16)</f>
        <v>0.11207848726644522</v>
      </c>
    </row>
    <row r="20" spans="1:5" ht="53.25" customHeight="1" x14ac:dyDescent="0.25">
      <c r="A20" s="57" t="s">
        <v>25</v>
      </c>
      <c r="B20" s="57"/>
      <c r="D20" s="57" t="s">
        <v>18</v>
      </c>
      <c r="E20" s="57"/>
    </row>
    <row r="21" spans="1:5" x14ac:dyDescent="0.25">
      <c r="A21" s="1" t="s">
        <v>0</v>
      </c>
      <c r="B21" s="2">
        <v>-10000</v>
      </c>
      <c r="D21" s="1" t="s">
        <v>0</v>
      </c>
      <c r="E21" s="2">
        <v>-400000</v>
      </c>
    </row>
    <row r="22" spans="1:5" x14ac:dyDescent="0.25">
      <c r="A22" s="1" t="s">
        <v>1</v>
      </c>
      <c r="B22" s="3">
        <v>0.05</v>
      </c>
      <c r="D22" s="1" t="s">
        <v>1</v>
      </c>
      <c r="E22" s="3">
        <v>0.06</v>
      </c>
    </row>
    <row r="23" spans="1:5" x14ac:dyDescent="0.25">
      <c r="A23" s="1" t="s">
        <v>3</v>
      </c>
      <c r="B23" s="2">
        <v>17000</v>
      </c>
      <c r="D23" s="1" t="s">
        <v>5</v>
      </c>
      <c r="E23" s="2">
        <v>35000</v>
      </c>
    </row>
    <row r="24" spans="1:5" x14ac:dyDescent="0.25">
      <c r="A24" s="10" t="s">
        <v>2</v>
      </c>
      <c r="B24" s="54">
        <f>NPER(B22,0,B21,B23)</f>
        <v>10.875721779075688</v>
      </c>
      <c r="D24" s="10" t="s">
        <v>2</v>
      </c>
      <c r="E24" s="54">
        <f>NPER(E22,E23,E21)</f>
        <v>19.863986231360112</v>
      </c>
    </row>
    <row r="25" spans="1:5" ht="15.75" thickBot="1" x14ac:dyDescent="0.3">
      <c r="A25" s="9"/>
      <c r="B25" s="9"/>
      <c r="C25" s="9"/>
      <c r="D25" s="9"/>
      <c r="E25" s="9"/>
    </row>
    <row r="26" spans="1:5" ht="15.75" thickTop="1" x14ac:dyDescent="0.25"/>
  </sheetData>
  <mergeCells count="4">
    <mergeCell ref="A15:B15"/>
    <mergeCell ref="A20:B20"/>
    <mergeCell ref="D15:E15"/>
    <mergeCell ref="D20:E20"/>
  </mergeCells>
  <printOptions gridLines="1"/>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Equation.3" shapeId="2049" r:id="rId4">
          <objectPr defaultSize="0" autoPict="0" r:id="rId5">
            <anchor moveWithCells="1" sizeWithCells="1">
              <from>
                <xdr:col>0</xdr:col>
                <xdr:colOff>28575</xdr:colOff>
                <xdr:row>1</xdr:row>
                <xdr:rowOff>219075</xdr:rowOff>
              </from>
              <to>
                <xdr:col>0</xdr:col>
                <xdr:colOff>476250</xdr:colOff>
                <xdr:row>3</xdr:row>
                <xdr:rowOff>19050</xdr:rowOff>
              </to>
            </anchor>
          </objectPr>
        </oleObject>
      </mc:Choice>
      <mc:Fallback>
        <oleObject progId="Equation.3" shapeId="2049" r:id="rId4"/>
      </mc:Fallback>
    </mc:AlternateContent>
    <mc:AlternateContent xmlns:mc="http://schemas.openxmlformats.org/markup-compatibility/2006">
      <mc:Choice Requires="x14">
        <oleObject progId="Equation.3" shapeId="2050" r:id="rId6">
          <objectPr defaultSize="0" autoPict="0" r:id="rId7">
            <anchor moveWithCells="1" sizeWithCells="1">
              <from>
                <xdr:col>0</xdr:col>
                <xdr:colOff>19050</xdr:colOff>
                <xdr:row>7</xdr:row>
                <xdr:rowOff>180975</xdr:rowOff>
              </from>
              <to>
                <xdr:col>0</xdr:col>
                <xdr:colOff>447675</xdr:colOff>
                <xdr:row>9</xdr:row>
                <xdr:rowOff>28575</xdr:rowOff>
              </to>
            </anchor>
          </objectPr>
        </oleObject>
      </mc:Choice>
      <mc:Fallback>
        <oleObject progId="Equation.3" shapeId="2050" r:id="rId6"/>
      </mc:Fallback>
    </mc:AlternateContent>
    <mc:AlternateContent xmlns:mc="http://schemas.openxmlformats.org/markup-compatibility/2006">
      <mc:Choice Requires="x14">
        <oleObject progId="Equation.DSMT4" shapeId="2063" r:id="rId8">
          <objectPr defaultSize="0" autoPict="0" r:id="rId9">
            <anchor moveWithCells="1" sizeWithCells="1">
              <from>
                <xdr:col>3</xdr:col>
                <xdr:colOff>9525</xdr:colOff>
                <xdr:row>7</xdr:row>
                <xdr:rowOff>161925</xdr:rowOff>
              </from>
              <to>
                <xdr:col>3</xdr:col>
                <xdr:colOff>504825</xdr:colOff>
                <xdr:row>9</xdr:row>
                <xdr:rowOff>28575</xdr:rowOff>
              </to>
            </anchor>
          </objectPr>
        </oleObject>
      </mc:Choice>
      <mc:Fallback>
        <oleObject progId="Equation.DSMT4" shapeId="2063" r:id="rId8"/>
      </mc:Fallback>
    </mc:AlternateContent>
    <mc:AlternateContent xmlns:mc="http://schemas.openxmlformats.org/markup-compatibility/2006">
      <mc:Choice Requires="x14">
        <oleObject progId="Equation.DSMT4" shapeId="2064" r:id="rId10">
          <objectPr defaultSize="0" autoPict="0" r:id="rId11">
            <anchor moveWithCells="1" sizeWithCells="1">
              <from>
                <xdr:col>3</xdr:col>
                <xdr:colOff>0</xdr:colOff>
                <xdr:row>2</xdr:row>
                <xdr:rowOff>0</xdr:rowOff>
              </from>
              <to>
                <xdr:col>3</xdr:col>
                <xdr:colOff>523875</xdr:colOff>
                <xdr:row>3</xdr:row>
                <xdr:rowOff>38100</xdr:rowOff>
              </to>
            </anchor>
          </objectPr>
        </oleObject>
      </mc:Choice>
      <mc:Fallback>
        <oleObject progId="Equation.DSMT4" shapeId="2064" r:id="rId10"/>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21"/>
  <sheetViews>
    <sheetView tabSelected="1" zoomScale="140" zoomScaleNormal="140" workbookViewId="0"/>
  </sheetViews>
  <sheetFormatPr baseColWidth="10" defaultColWidth="9.140625" defaultRowHeight="15" x14ac:dyDescent="0.25"/>
  <cols>
    <col min="1" max="1" width="25.5703125" style="33" customWidth="1"/>
    <col min="2" max="2" width="16" style="32" customWidth="1"/>
    <col min="3" max="3" width="14.85546875" style="32" customWidth="1"/>
    <col min="4" max="20" width="9.140625" style="32"/>
    <col min="21" max="16384" width="9.140625" style="33"/>
  </cols>
  <sheetData>
    <row r="1" spans="1:3" x14ac:dyDescent="0.25">
      <c r="A1" s="31" t="s">
        <v>4</v>
      </c>
    </row>
    <row r="2" spans="1:3" x14ac:dyDescent="0.25">
      <c r="A2" s="34" t="s">
        <v>20</v>
      </c>
    </row>
    <row r="3" spans="1:3" ht="26.25" customHeight="1" x14ac:dyDescent="0.25">
      <c r="A3" s="40"/>
      <c r="B3" s="51" t="s">
        <v>12</v>
      </c>
    </row>
    <row r="4" spans="1:3" x14ac:dyDescent="0.25">
      <c r="A4" s="33" t="s">
        <v>11</v>
      </c>
      <c r="B4" s="42">
        <v>30000</v>
      </c>
    </row>
    <row r="5" spans="1:3" x14ac:dyDescent="0.25">
      <c r="A5" s="33" t="s">
        <v>2</v>
      </c>
      <c r="B5" s="31">
        <v>4</v>
      </c>
    </row>
    <row r="6" spans="1:3" x14ac:dyDescent="0.25">
      <c r="A6" s="33" t="s">
        <v>10</v>
      </c>
      <c r="B6" s="35">
        <v>0.08</v>
      </c>
    </row>
    <row r="7" spans="1:3" x14ac:dyDescent="0.25">
      <c r="A7" s="33" t="s">
        <v>8</v>
      </c>
      <c r="B7" s="35">
        <v>0.05</v>
      </c>
    </row>
    <row r="8" spans="1:3" x14ac:dyDescent="0.25">
      <c r="A8" s="40" t="s">
        <v>0</v>
      </c>
      <c r="B8" s="44">
        <f>-$B$4*(1-((1+B7)/(1+B$6))^$B$5)/($B$6-B7)</f>
        <v>-106566.61998933104</v>
      </c>
    </row>
    <row r="9" spans="1:3" x14ac:dyDescent="0.25">
      <c r="B9" s="36"/>
    </row>
    <row r="10" spans="1:3" x14ac:dyDescent="0.25">
      <c r="A10" s="34" t="s">
        <v>26</v>
      </c>
      <c r="B10" s="37" t="s">
        <v>27</v>
      </c>
    </row>
    <row r="11" spans="1:3" x14ac:dyDescent="0.25">
      <c r="A11" s="33" t="s">
        <v>11</v>
      </c>
      <c r="B11" s="42">
        <v>30000</v>
      </c>
    </row>
    <row r="12" spans="1:3" x14ac:dyDescent="0.25">
      <c r="A12" s="33" t="s">
        <v>2</v>
      </c>
      <c r="B12" s="31">
        <v>4</v>
      </c>
    </row>
    <row r="13" spans="1:3" x14ac:dyDescent="0.25">
      <c r="A13" s="33" t="s">
        <v>10</v>
      </c>
      <c r="B13" s="35">
        <v>0.08</v>
      </c>
    </row>
    <row r="14" spans="1:3" x14ac:dyDescent="0.25">
      <c r="A14" s="33" t="s">
        <v>28</v>
      </c>
      <c r="B14" s="35">
        <v>0.05</v>
      </c>
    </row>
    <row r="15" spans="1:3" x14ac:dyDescent="0.25">
      <c r="A15" s="32" t="s">
        <v>31</v>
      </c>
      <c r="B15" s="55">
        <v>0.02</v>
      </c>
    </row>
    <row r="16" spans="1:3" s="32" customFormat="1" x14ac:dyDescent="0.25">
      <c r="A16" s="33" t="s">
        <v>32</v>
      </c>
      <c r="B16" s="43">
        <f>B4*(1+B7)^(B5-1)*(1+B15)</f>
        <v>35423.325000000012</v>
      </c>
      <c r="C16" s="43"/>
    </row>
    <row r="17" spans="1:3" x14ac:dyDescent="0.25">
      <c r="A17" s="33" t="s">
        <v>29</v>
      </c>
      <c r="B17" s="43"/>
      <c r="C17" s="43">
        <f>-$B$11*(1-((1+B14)/(1+B$13))^$B$12)/($B$13-B14)</f>
        <v>-106566.61998933104</v>
      </c>
    </row>
    <row r="18" spans="1:3" x14ac:dyDescent="0.25">
      <c r="A18" s="40" t="s">
        <v>30</v>
      </c>
      <c r="B18" s="44"/>
      <c r="C18" s="44">
        <f>-(B16/(B6-B15))/((1+B6)^4)</f>
        <v>-433953.3560051822</v>
      </c>
    </row>
    <row r="19" spans="1:3" ht="15.75" thickBot="1" x14ac:dyDescent="0.3">
      <c r="A19" s="45" t="s">
        <v>7</v>
      </c>
      <c r="B19" s="46"/>
      <c r="C19" s="46">
        <f>C18+B8</f>
        <v>-540519.97599451325</v>
      </c>
    </row>
    <row r="20" spans="1:3" ht="15.75" thickTop="1" x14ac:dyDescent="0.25"/>
    <row r="21" spans="1:3" x14ac:dyDescent="0.25">
      <c r="A21" s="38"/>
    </row>
  </sheetData>
  <pageMargins left="0.7" right="0.7" top="0.75" bottom="0.75" header="0.3" footer="0.3"/>
  <pageSetup orientation="portrait" r:id="rId1"/>
  <drawing r:id="rId2"/>
  <legacyDrawing r:id="rId3"/>
  <oleObjects>
    <mc:AlternateContent xmlns:mc="http://schemas.openxmlformats.org/markup-compatibility/2006">
      <mc:Choice Requires="x14">
        <oleObject progId="Equation.DSMT4" shapeId="7169" r:id="rId4">
          <objectPr defaultSize="0" autoPict="0" r:id="rId5">
            <anchor moveWithCells="1" sizeWithCells="1">
              <from>
                <xdr:col>0</xdr:col>
                <xdr:colOff>28575</xdr:colOff>
                <xdr:row>2</xdr:row>
                <xdr:rowOff>9525</xdr:rowOff>
              </from>
              <to>
                <xdr:col>0</xdr:col>
                <xdr:colOff>514350</xdr:colOff>
                <xdr:row>2</xdr:row>
                <xdr:rowOff>333375</xdr:rowOff>
              </to>
            </anchor>
          </objectPr>
        </oleObject>
      </mc:Choice>
      <mc:Fallback>
        <oleObject progId="Equation.DSMT4" shapeId="7169" r:id="rId4"/>
      </mc:Fallback>
    </mc:AlternateContent>
    <mc:AlternateContent xmlns:mc="http://schemas.openxmlformats.org/markup-compatibility/2006">
      <mc:Choice Requires="x14">
        <oleObject progId="Equation.DSMT4" shapeId="7170" r:id="rId6">
          <objectPr defaultSize="0" autoPict="0" r:id="rId7">
            <anchor moveWithCells="1" sizeWithCells="1">
              <from>
                <xdr:col>0</xdr:col>
                <xdr:colOff>0</xdr:colOff>
                <xdr:row>10</xdr:row>
                <xdr:rowOff>0</xdr:rowOff>
              </from>
              <to>
                <xdr:col>0</xdr:col>
                <xdr:colOff>485775</xdr:colOff>
                <xdr:row>10</xdr:row>
                <xdr:rowOff>9525</xdr:rowOff>
              </to>
            </anchor>
          </objectPr>
        </oleObject>
      </mc:Choice>
      <mc:Fallback>
        <oleObject progId="Equation.DSMT4" shapeId="7170" r:id="rId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22"/>
  <sheetViews>
    <sheetView zoomScale="140" zoomScaleNormal="140" workbookViewId="0"/>
  </sheetViews>
  <sheetFormatPr baseColWidth="10" defaultColWidth="9.140625" defaultRowHeight="15" x14ac:dyDescent="0.25"/>
  <cols>
    <col min="1" max="1" width="14.140625" style="1" customWidth="1"/>
    <col min="2" max="2" width="9.140625" style="1"/>
    <col min="3" max="3" width="11" style="1" customWidth="1"/>
    <col min="4" max="4" width="13.7109375" style="1" customWidth="1"/>
    <col min="5" max="5" width="11.42578125" style="1" customWidth="1"/>
    <col min="6" max="6" width="9.140625" style="1"/>
    <col min="7" max="7" width="14.140625" style="1" customWidth="1"/>
    <col min="8" max="8" width="11.7109375" style="1" customWidth="1"/>
    <col min="9" max="16384" width="9.140625" style="1"/>
  </cols>
  <sheetData>
    <row r="1" spans="1:8" x14ac:dyDescent="0.25">
      <c r="A1" s="4" t="s">
        <v>4</v>
      </c>
    </row>
    <row r="2" spans="1:8" ht="18.75" customHeight="1" x14ac:dyDescent="0.25">
      <c r="A2" s="39" t="s">
        <v>35</v>
      </c>
      <c r="B2" s="39"/>
      <c r="C2"/>
      <c r="D2" s="59"/>
      <c r="E2" s="59"/>
      <c r="F2" s="8"/>
    </row>
    <row r="3" spans="1:8" ht="15" customHeight="1" x14ac:dyDescent="0.25">
      <c r="A3" s="58"/>
      <c r="B3" s="58"/>
      <c r="C3" s="58"/>
      <c r="D3" s="58"/>
      <c r="E3" s="58"/>
      <c r="F3" s="8"/>
    </row>
    <row r="4" spans="1:8" ht="30" customHeight="1" x14ac:dyDescent="0.25">
      <c r="A4" s="1" t="s">
        <v>34</v>
      </c>
      <c r="B4" s="2">
        <v>-210000</v>
      </c>
      <c r="D4" s="1" t="s">
        <v>34</v>
      </c>
      <c r="E4" s="2">
        <v>-500000</v>
      </c>
      <c r="G4" s="1" t="s">
        <v>34</v>
      </c>
      <c r="H4" s="2">
        <v>-210000</v>
      </c>
    </row>
    <row r="5" spans="1:8" x14ac:dyDescent="0.25">
      <c r="A5" s="1" t="s">
        <v>1</v>
      </c>
      <c r="B5" s="3">
        <v>0.04</v>
      </c>
      <c r="D5" s="1" t="s">
        <v>1</v>
      </c>
      <c r="E5" s="3">
        <v>0.06</v>
      </c>
      <c r="G5" s="1" t="s">
        <v>1</v>
      </c>
      <c r="H5" s="3">
        <v>0.04</v>
      </c>
    </row>
    <row r="6" spans="1:8" x14ac:dyDescent="0.25">
      <c r="A6" s="1" t="s">
        <v>2</v>
      </c>
      <c r="B6" s="4">
        <v>10</v>
      </c>
      <c r="D6" s="1" t="s">
        <v>6</v>
      </c>
      <c r="E6" s="2">
        <v>200000</v>
      </c>
      <c r="G6" s="1" t="s">
        <v>2</v>
      </c>
      <c r="H6" s="4">
        <v>10</v>
      </c>
    </row>
    <row r="7" spans="1:8" x14ac:dyDescent="0.25">
      <c r="A7" s="1" t="s">
        <v>6</v>
      </c>
      <c r="B7" s="2">
        <v>140000</v>
      </c>
      <c r="D7" s="1" t="s">
        <v>5</v>
      </c>
      <c r="E7" s="2">
        <v>35000</v>
      </c>
      <c r="G7" s="1" t="s">
        <v>6</v>
      </c>
      <c r="H7" s="2">
        <v>140000</v>
      </c>
    </row>
    <row r="8" spans="1:8" x14ac:dyDescent="0.25">
      <c r="A8" s="10" t="s">
        <v>5</v>
      </c>
      <c r="B8" s="13">
        <f>PMT(B5,B6,B4,B7)</f>
        <v>14230.366103109556</v>
      </c>
      <c r="D8" s="10" t="s">
        <v>2</v>
      </c>
      <c r="E8" s="15">
        <f>NPER(E5,E7,E4,E6)</f>
        <v>26.189890159742411</v>
      </c>
      <c r="G8" s="12" t="s">
        <v>5</v>
      </c>
      <c r="H8" s="53">
        <v>17000</v>
      </c>
    </row>
    <row r="9" spans="1:8" x14ac:dyDescent="0.25">
      <c r="B9" s="5"/>
      <c r="G9" s="10" t="s">
        <v>0</v>
      </c>
      <c r="H9" s="52">
        <f>H4-PV(H5,H6,H8,H7)</f>
        <v>22464.211884647404</v>
      </c>
    </row>
    <row r="10" spans="1:8" x14ac:dyDescent="0.25">
      <c r="A10" s="1" t="s">
        <v>1</v>
      </c>
      <c r="B10" s="3">
        <v>0.04</v>
      </c>
      <c r="D10" s="1" t="s">
        <v>34</v>
      </c>
      <c r="E10" s="2">
        <v>-400000</v>
      </c>
    </row>
    <row r="11" spans="1:8" x14ac:dyDescent="0.25">
      <c r="A11" s="1" t="s">
        <v>2</v>
      </c>
      <c r="B11" s="4">
        <v>10</v>
      </c>
      <c r="D11" s="1" t="s">
        <v>1</v>
      </c>
      <c r="E11" s="3">
        <v>0.05</v>
      </c>
    </row>
    <row r="12" spans="1:8" x14ac:dyDescent="0.25">
      <c r="A12" s="1" t="s">
        <v>6</v>
      </c>
      <c r="B12" s="2">
        <v>60000</v>
      </c>
      <c r="D12" s="1" t="s">
        <v>2</v>
      </c>
      <c r="E12" s="7">
        <v>15</v>
      </c>
    </row>
    <row r="13" spans="1:8" x14ac:dyDescent="0.25">
      <c r="A13" s="1" t="s">
        <v>5</v>
      </c>
      <c r="B13" s="2">
        <v>20000</v>
      </c>
      <c r="D13" s="1" t="s">
        <v>5</v>
      </c>
      <c r="E13" s="2">
        <v>35000</v>
      </c>
    </row>
    <row r="14" spans="1:8" x14ac:dyDescent="0.25">
      <c r="A14" s="10" t="s">
        <v>34</v>
      </c>
      <c r="B14" s="13">
        <f>PV(B10,B11,B13,B12)</f>
        <v>-202751.76571664863</v>
      </c>
      <c r="D14" s="10" t="s">
        <v>6</v>
      </c>
      <c r="E14" s="13">
        <f>FV(E11,E12,E13,E10)</f>
        <v>76321.54617658956</v>
      </c>
    </row>
    <row r="16" spans="1:8" x14ac:dyDescent="0.25">
      <c r="A16" s="1" t="s">
        <v>34</v>
      </c>
      <c r="B16" s="2">
        <v>-130000</v>
      </c>
    </row>
    <row r="17" spans="1:8" x14ac:dyDescent="0.25">
      <c r="A17" s="1" t="s">
        <v>2</v>
      </c>
      <c r="B17" s="4">
        <v>11</v>
      </c>
    </row>
    <row r="18" spans="1:8" x14ac:dyDescent="0.25">
      <c r="A18" s="1" t="s">
        <v>6</v>
      </c>
      <c r="B18" s="2">
        <v>60000</v>
      </c>
    </row>
    <row r="19" spans="1:8" x14ac:dyDescent="0.25">
      <c r="A19" s="1" t="s">
        <v>5</v>
      </c>
      <c r="B19" s="2">
        <v>18000</v>
      </c>
    </row>
    <row r="20" spans="1:8" x14ac:dyDescent="0.25">
      <c r="A20" s="10" t="s">
        <v>1</v>
      </c>
      <c r="B20" s="14">
        <f>RATE(B17,B19,B16,B18)</f>
        <v>0.1110984127023162</v>
      </c>
    </row>
    <row r="21" spans="1:8" ht="15.75" thickBot="1" x14ac:dyDescent="0.3">
      <c r="A21" s="9"/>
      <c r="B21" s="9"/>
      <c r="C21" s="9"/>
      <c r="D21" s="9"/>
      <c r="E21" s="9"/>
      <c r="F21" s="9"/>
      <c r="G21" s="9"/>
      <c r="H21" s="9"/>
    </row>
    <row r="22" spans="1:8" ht="15.75" thickTop="1" x14ac:dyDescent="0.25"/>
  </sheetData>
  <mergeCells count="2">
    <mergeCell ref="A3:E3"/>
    <mergeCell ref="D2:E2"/>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27"/>
  <sheetViews>
    <sheetView zoomScale="140" zoomScaleNormal="140" workbookViewId="0"/>
  </sheetViews>
  <sheetFormatPr baseColWidth="10" defaultColWidth="9.140625" defaultRowHeight="15" x14ac:dyDescent="0.25"/>
  <cols>
    <col min="1" max="1" width="18.42578125" style="8" customWidth="1"/>
    <col min="2" max="2" width="19.85546875" style="8" customWidth="1"/>
    <col min="3" max="3" width="4.28515625" style="8" customWidth="1"/>
    <col min="4" max="4" width="18.85546875" style="8" customWidth="1"/>
    <col min="5" max="5" width="17.42578125" style="8" customWidth="1"/>
    <col min="6" max="6" width="9.140625" style="8"/>
    <col min="7" max="7" width="14" style="8" customWidth="1"/>
    <col min="8" max="8" width="11.7109375" style="8" customWidth="1"/>
    <col min="9" max="9" width="9.140625" style="8"/>
    <col min="10" max="16384" width="9.140625" style="1"/>
  </cols>
  <sheetData>
    <row r="1" spans="1:8" x14ac:dyDescent="0.25">
      <c r="A1" s="16" t="s">
        <v>4</v>
      </c>
    </row>
    <row r="2" spans="1:8" ht="18" customHeight="1" x14ac:dyDescent="0.25">
      <c r="A2" s="25" t="s">
        <v>21</v>
      </c>
      <c r="B2" s="28"/>
    </row>
    <row r="3" spans="1:8" ht="20.25" customHeight="1" x14ac:dyDescent="0.25">
      <c r="A3" s="1" t="s">
        <v>24</v>
      </c>
    </row>
    <row r="4" spans="1:8" ht="29.25" customHeight="1" x14ac:dyDescent="0.25">
      <c r="A4" s="26"/>
      <c r="B4" s="26"/>
      <c r="C4" s="17"/>
      <c r="D4" s="60"/>
      <c r="E4" s="60"/>
      <c r="F4" s="41"/>
      <c r="G4" s="41"/>
      <c r="H4" s="41"/>
    </row>
    <row r="5" spans="1:8" x14ac:dyDescent="0.25">
      <c r="A5" s="8" t="s">
        <v>5</v>
      </c>
      <c r="B5" s="18">
        <v>-100000</v>
      </c>
      <c r="D5" s="8" t="s">
        <v>3</v>
      </c>
      <c r="E5" s="18">
        <v>100000</v>
      </c>
      <c r="H5" s="18"/>
    </row>
    <row r="6" spans="1:8" x14ac:dyDescent="0.25">
      <c r="A6" s="8" t="s">
        <v>1</v>
      </c>
      <c r="B6" s="19">
        <v>2.5000000000000001E-2</v>
      </c>
      <c r="D6" s="8" t="s">
        <v>1</v>
      </c>
      <c r="E6" s="19">
        <v>0.04</v>
      </c>
      <c r="H6" s="19"/>
    </row>
    <row r="7" spans="1:8" x14ac:dyDescent="0.25">
      <c r="A7" s="8" t="s">
        <v>2</v>
      </c>
      <c r="B7" s="16">
        <v>10</v>
      </c>
      <c r="D7" s="8" t="s">
        <v>2</v>
      </c>
      <c r="E7" s="16">
        <v>10</v>
      </c>
      <c r="H7" s="20"/>
    </row>
    <row r="8" spans="1:8" x14ac:dyDescent="0.25">
      <c r="A8" s="26" t="s">
        <v>3</v>
      </c>
      <c r="B8" s="50">
        <f>FV(B6,B7,B5)</f>
        <v>1120338.1767854283</v>
      </c>
      <c r="D8" s="26" t="s">
        <v>5</v>
      </c>
      <c r="E8" s="50">
        <f>E5/FV(E6,E7,1)</f>
        <v>-8329.094433013639</v>
      </c>
      <c r="H8" s="18"/>
    </row>
    <row r="9" spans="1:8" x14ac:dyDescent="0.25">
      <c r="A9" s="27"/>
      <c r="B9" s="49"/>
      <c r="D9" s="27"/>
      <c r="E9" s="49"/>
      <c r="H9" s="18"/>
    </row>
    <row r="10" spans="1:8" ht="53.25" customHeight="1" x14ac:dyDescent="0.25">
      <c r="A10" s="57" t="s">
        <v>22</v>
      </c>
      <c r="B10" s="57"/>
      <c r="C10" s="1"/>
      <c r="D10" s="57" t="s">
        <v>23</v>
      </c>
      <c r="E10" s="57"/>
    </row>
    <row r="11" spans="1:8" x14ac:dyDescent="0.25">
      <c r="A11" s="8" t="s">
        <v>5</v>
      </c>
      <c r="B11" s="18">
        <v>-11300</v>
      </c>
      <c r="D11" s="8" t="s">
        <v>5</v>
      </c>
      <c r="E11" s="18">
        <v>-120000</v>
      </c>
      <c r="H11" s="18"/>
    </row>
    <row r="12" spans="1:8" x14ac:dyDescent="0.25">
      <c r="A12" s="8" t="s">
        <v>2</v>
      </c>
      <c r="B12" s="16">
        <v>10</v>
      </c>
      <c r="D12" s="8" t="s">
        <v>1</v>
      </c>
      <c r="E12" s="19">
        <v>0.04</v>
      </c>
      <c r="H12" s="19"/>
    </row>
    <row r="13" spans="1:8" x14ac:dyDescent="0.25">
      <c r="A13" s="8" t="s">
        <v>3</v>
      </c>
      <c r="B13" s="18">
        <v>190000</v>
      </c>
      <c r="D13" s="8" t="s">
        <v>3</v>
      </c>
      <c r="E13" s="18">
        <v>1600000</v>
      </c>
      <c r="H13" s="22"/>
    </row>
    <row r="14" spans="1:8" ht="15.75" thickBot="1" x14ac:dyDescent="0.3">
      <c r="A14" s="23" t="s">
        <v>1</v>
      </c>
      <c r="B14" s="47">
        <f>RATE(B12,B11,0,B13)</f>
        <v>0.11114087885407908</v>
      </c>
      <c r="D14" s="23" t="s">
        <v>2</v>
      </c>
      <c r="E14" s="48">
        <f>NPER(E12,E11,,E13)</f>
        <v>10.898425358978418</v>
      </c>
      <c r="H14" s="21"/>
    </row>
    <row r="15" spans="1:8" ht="15.75" thickTop="1" x14ac:dyDescent="0.25">
      <c r="A15" s="27"/>
      <c r="B15" s="27"/>
    </row>
    <row r="17" spans="1:6" x14ac:dyDescent="0.25">
      <c r="A17" s="1"/>
      <c r="B17" s="1"/>
      <c r="E17" s="18"/>
    </row>
    <row r="18" spans="1:6" x14ac:dyDescent="0.25">
      <c r="A18" s="1"/>
      <c r="B18" s="1"/>
      <c r="D18" s="8" t="s">
        <v>9</v>
      </c>
      <c r="E18" s="24"/>
    </row>
    <row r="19" spans="1:6" x14ac:dyDescent="0.25">
      <c r="A19" s="1"/>
      <c r="B19" s="1"/>
      <c r="E19" s="16"/>
    </row>
    <row r="20" spans="1:6" x14ac:dyDescent="0.25">
      <c r="A20" s="1"/>
      <c r="B20" s="1"/>
      <c r="E20" s="18"/>
    </row>
    <row r="21" spans="1:6" x14ac:dyDescent="0.25">
      <c r="E21" s="18"/>
    </row>
    <row r="22" spans="1:6" x14ac:dyDescent="0.25">
      <c r="A22" s="1"/>
      <c r="B22" s="1"/>
      <c r="F22" s="24"/>
    </row>
    <row r="23" spans="1:6" x14ac:dyDescent="0.25">
      <c r="A23" s="1"/>
      <c r="B23" s="1"/>
    </row>
    <row r="24" spans="1:6" x14ac:dyDescent="0.25">
      <c r="A24" s="1"/>
      <c r="B24" s="1"/>
    </row>
    <row r="25" spans="1:6" x14ac:dyDescent="0.25">
      <c r="A25" s="1"/>
      <c r="B25" s="1"/>
    </row>
    <row r="27" spans="1:6" x14ac:dyDescent="0.25">
      <c r="F27" s="18"/>
    </row>
  </sheetData>
  <mergeCells count="3">
    <mergeCell ref="A10:B10"/>
    <mergeCell ref="D10:E10"/>
    <mergeCell ref="D4:E4"/>
  </mergeCells>
  <printOptions gridLines="1"/>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Equation.3" shapeId="6147" r:id="rId4">
          <objectPr defaultSize="0" autoPict="0" r:id="rId5">
            <anchor moveWithCells="1" sizeWithCells="1">
              <from>
                <xdr:col>2</xdr:col>
                <xdr:colOff>266700</xdr:colOff>
                <xdr:row>2</xdr:row>
                <xdr:rowOff>200025</xdr:rowOff>
              </from>
              <to>
                <xdr:col>3</xdr:col>
                <xdr:colOff>723900</xdr:colOff>
                <xdr:row>4</xdr:row>
                <xdr:rowOff>85725</xdr:rowOff>
              </to>
            </anchor>
          </objectPr>
        </oleObject>
      </mc:Choice>
      <mc:Fallback>
        <oleObject progId="Equation.3" shapeId="6147" r:id="rId4"/>
      </mc:Fallback>
    </mc:AlternateContent>
    <mc:AlternateContent xmlns:mc="http://schemas.openxmlformats.org/markup-compatibility/2006">
      <mc:Choice Requires="x14">
        <oleObject progId="Equation.3" shapeId="6148" r:id="rId6">
          <objectPr defaultSize="0" autoPict="0" r:id="rId7">
            <anchor moveWithCells="1" sizeWithCells="1">
              <from>
                <xdr:col>0</xdr:col>
                <xdr:colOff>0</xdr:colOff>
                <xdr:row>2</xdr:row>
                <xdr:rowOff>200025</xdr:rowOff>
              </from>
              <to>
                <xdr:col>0</xdr:col>
                <xdr:colOff>733425</xdr:colOff>
                <xdr:row>4</xdr:row>
                <xdr:rowOff>85725</xdr:rowOff>
              </to>
            </anchor>
          </objectPr>
        </oleObject>
      </mc:Choice>
      <mc:Fallback>
        <oleObject progId="Equation.3" shapeId="6148" r:id="rId6"/>
      </mc:Fallback>
    </mc:AlternateContent>
  </oleObjec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Regneark</vt:lpstr>
      </vt:variant>
      <vt:variant>
        <vt:i4>4</vt:i4>
      </vt:variant>
    </vt:vector>
  </HeadingPairs>
  <TitlesOfParts>
    <vt:vector size="4" baseType="lpstr">
      <vt:lpstr>Fane 1</vt:lpstr>
      <vt:lpstr>Fane 2 </vt:lpstr>
      <vt:lpstr>Fane 3</vt:lpstr>
      <vt:lpstr>Fane 4</vt:lpstr>
    </vt:vector>
  </TitlesOfParts>
  <Company>Norges Handelshøyskole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 Ivar Gjærum</dc:creator>
  <cp:lastModifiedBy>Malgorzata Golinska</cp:lastModifiedBy>
  <cp:lastPrinted>2008-02-16T11:32:11Z</cp:lastPrinted>
  <dcterms:created xsi:type="dcterms:W3CDTF">2007-11-28T11:50:43Z</dcterms:created>
  <dcterms:modified xsi:type="dcterms:W3CDTF">2015-11-20T10:26:20Z</dcterms:modified>
</cp:coreProperties>
</file>