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wmf" ContentType="image/x-w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Override PartName="/xl/embeddings/oleObject_0_1.bin" ContentType="application/vnd.openxmlformats-officedocument.oleObject"/>
  <Override PartName="/xl/embeddings/oleObject_0_2.bin" ContentType="application/vnd.openxmlformats-officedocument.oleObject"/>
  <Override PartName="/xl/embeddings/oleObject_0_3.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5180" windowHeight="11640" activeTab="0"/>
  </bookViews>
  <sheets>
    <sheet name="Renteregning" sheetId="1" r:id="rId1"/>
  </sheets>
  <definedNames/>
  <calcPr fullCalcOnLoad="1"/>
</workbook>
</file>

<file path=xl/comments1.xml><?xml version="1.0" encoding="utf-8"?>
<comments xmlns="http://schemas.openxmlformats.org/spreadsheetml/2006/main">
  <authors>
    <author>Per Ivar</author>
  </authors>
  <commentList>
    <comment ref="A1" authorId="0">
      <text>
        <r>
          <rPr>
            <sz val="9"/>
            <rFont val="Tahoma"/>
            <family val="2"/>
          </rPr>
          <t xml:space="preserve">Dette regnearket kan du bruke til renteregning. 
For alle deler i regnearket betyr </t>
        </r>
        <r>
          <rPr>
            <b/>
            <sz val="9"/>
            <rFont val="Tahoma"/>
            <family val="2"/>
          </rPr>
          <t xml:space="preserve">fet font </t>
        </r>
        <r>
          <rPr>
            <sz val="9"/>
            <rFont val="Tahoma"/>
            <family val="2"/>
          </rPr>
          <t>at cellen inneholder en inputverdi. Vanlig font betyr at cellen inneholder et resultat.
Kolonnene A og B (tilsvarende rentetabell 1 og 2 i boken) brukes for kontantstrømmer som inneholder to beløp, ett ved start og ett ved slutt. 
De to øverste boksene finner hhv. sluttverdi og nåverdi når du kjenner de verdien på de tre andre variablene i formelen. Legg inn nåverdi i celle B3, rentesats i celle B4 og antall perioder i B5, så vises sluttverdien i celle B6. Tilsvarende finnes nåverdien i celle B12.
Linjene B15-B18 bruker du når du skal finne rentestas ut fra gitt nåverdi, antall perioder og sluttverdi. Tilsvarende finner  du antall perioder i linjene 20-23.
Helt tilsvarende gjelder kolonnene D og E rentetabellene 3 og 4, mens kolonnene G og H gjelder rentetabell 5 og 6.
I kolonnene J og K er annuitetsbergningen utvidet ved at en investeringens restverdi er inkludert. Dette tilsvarre et vi kaller sluttverdi i resten av regnearket.  Når investeringsbeløpet legges inn i celle K2 (husk minustegn), rentesatsen i celle K3, antall perioder i celle K4 og restverdien i celle K5, så kommer årlig kapitalforbruk i celle K6. (jfr. del vvv i læreboken). De andre oppstillingene i kolonnene J ohg K brueks når en av de andre faktorene er ukjent.
Vår erfaring er at de fleste lærer dette bedre ved å prøve enn ved å lese. Til dette regnearket følger det også en lydsatt demofil. Lykke til.</t>
        </r>
      </text>
    </comment>
    <comment ref="A2" authorId="0">
      <text>
        <r>
          <rPr>
            <sz val="9"/>
            <rFont val="Tahoma"/>
            <family val="2"/>
          </rPr>
          <t xml:space="preserve">Du finner formlene som ligger bak disse uttrykkene i rentetabellene i læreboken
</t>
        </r>
      </text>
    </comment>
    <comment ref="J2" authorId="0">
      <text>
        <r>
          <rPr>
            <sz val="9"/>
            <rFont val="Tahoma"/>
            <family val="2"/>
          </rPr>
          <t xml:space="preserve">Denne metoden lærer du mer om i lærebokens del 5.5
</t>
        </r>
      </text>
    </comment>
  </commentList>
</comments>
</file>

<file path=xl/sharedStrings.xml><?xml version="1.0" encoding="utf-8"?>
<sst xmlns="http://schemas.openxmlformats.org/spreadsheetml/2006/main" count="75" uniqueCount="8">
  <si>
    <t>Nåverdi</t>
  </si>
  <si>
    <t>Rentesats</t>
  </si>
  <si>
    <t>Antall perioder</t>
  </si>
  <si>
    <t>Sluttverdi</t>
  </si>
  <si>
    <t>Les dette</t>
  </si>
  <si>
    <t>Annuitet</t>
  </si>
  <si>
    <t>Restverdi</t>
  </si>
  <si>
    <t>Annuitetsberegning med restverdi</t>
  </si>
</sst>
</file>

<file path=xl/styles.xml><?xml version="1.0" encoding="utf-8"?>
<styleSheet xmlns="http://schemas.openxmlformats.org/spreadsheetml/2006/main">
  <numFmts count="31">
    <numFmt numFmtId="5" formatCode="&quot;kr&quot;\ #,##0;&quot;kr&quot;\ \-#,##0"/>
    <numFmt numFmtId="6" formatCode="&quot;kr&quot;\ #,##0;[Red]&quot;kr&quot;\ \-#,##0"/>
    <numFmt numFmtId="7" formatCode="&quot;kr&quot;\ #,##0.00;&quot;kr&quot;\ \-#,##0.00"/>
    <numFmt numFmtId="8" formatCode="&quot;kr&quot;\ #,##0.00;[Red]&quot;kr&quot;\ \-#,##0.00"/>
    <numFmt numFmtId="42" formatCode="_ &quot;kr&quot;\ * #,##0_ ;_ &quot;kr&quot;\ * \-#,##0_ ;_ &quot;kr&quot;\ * &quot;-&quot;_ ;_ @_ "/>
    <numFmt numFmtId="41" formatCode="_ * #,##0_ ;_ * \-#,##0_ ;_ * &quot;-&quot;_ ;_ @_ "/>
    <numFmt numFmtId="44" formatCode="_ &quot;kr&quot;\ * #,##0.00_ ;_ &quot;kr&quot;\ * \-#,##0.00_ ;_ &quot;kr&quot;\ * &quot;-&quot;??_ ;_ @_ "/>
    <numFmt numFmtId="43" formatCode="_ * #,##0.00_ ;_ * \-#,##0.00_ ;_ * &quot;-&quot;??_ ;_ @_ "/>
    <numFmt numFmtId="164" formatCode="&quot;kr&quot;\ #,##0_);\(&quot;kr&quot;\ #,##0\)"/>
    <numFmt numFmtId="165" formatCode="&quot;kr&quot;\ #,##0_);[Red]\(&quot;kr&quot;\ #,##0\)"/>
    <numFmt numFmtId="166" formatCode="&quot;kr&quot;\ #,##0.00_);\(&quot;kr&quot;\ #,##0.00\)"/>
    <numFmt numFmtId="167" formatCode="&quot;kr&quot;\ #,##0.00_);[Red]\(&quot;kr&quot;\ #,##0.00\)"/>
    <numFmt numFmtId="168" formatCode="_(&quot;kr&quot;\ * #,##0_);_(&quot;kr&quot;\ * \(#,##0\);_(&quot;kr&quot;\ * &quot;-&quot;_);_(@_)"/>
    <numFmt numFmtId="169" formatCode="_(* #,##0_);_(* \(#,##0\);_(* &quot;-&quot;_);_(@_)"/>
    <numFmt numFmtId="170" formatCode="_(&quot;kr&quot;\ * #,##0.00_);_(&quot;kr&quot;\ * \(#,##0.00\);_(&quot;kr&quot;\ * &quot;-&quot;??_);_(@_)"/>
    <numFmt numFmtId="171" formatCode="_(* #,##0.00_);_(* \(#,##0.00\);_(* &quot;-&quot;??_);_(@_)"/>
    <numFmt numFmtId="172" formatCode="0.0"/>
    <numFmt numFmtId="173" formatCode="&quot;kr&quot;\ #,##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0.0\ %"/>
    <numFmt numFmtId="180" formatCode="0.000"/>
    <numFmt numFmtId="181" formatCode="0.000000"/>
    <numFmt numFmtId="182" formatCode="0.00000"/>
    <numFmt numFmtId="183" formatCode="0.0000"/>
    <numFmt numFmtId="184" formatCode="0.000\ %"/>
    <numFmt numFmtId="185" formatCode="0.0000\ %"/>
    <numFmt numFmtId="186" formatCode="#,##0.000"/>
  </numFmts>
  <fonts count="41">
    <font>
      <sz val="10"/>
      <name val="Arial"/>
      <family val="0"/>
    </font>
    <font>
      <sz val="10"/>
      <name val="Times New Roman"/>
      <family val="1"/>
    </font>
    <font>
      <b/>
      <sz val="10"/>
      <name val="Times New Roman"/>
      <family val="1"/>
    </font>
    <font>
      <sz val="10"/>
      <color indexed="10"/>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9"/>
      <name val="Tahoma"/>
      <family val="2"/>
    </font>
    <font>
      <b/>
      <sz val="9"/>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12">
    <xf numFmtId="0" fontId="0" fillId="0" borderId="0" xfId="0" applyAlignment="1">
      <alignment/>
    </xf>
    <xf numFmtId="0" fontId="1" fillId="0" borderId="0" xfId="0" applyFont="1" applyAlignment="1">
      <alignment/>
    </xf>
    <xf numFmtId="179" fontId="2" fillId="0" borderId="0" xfId="0" applyNumberFormat="1" applyFont="1" applyAlignment="1">
      <alignment/>
    </xf>
    <xf numFmtId="0" fontId="2" fillId="0" borderId="0" xfId="0" applyFont="1" applyAlignment="1">
      <alignment/>
    </xf>
    <xf numFmtId="3" fontId="1" fillId="0" borderId="0" xfId="0" applyNumberFormat="1" applyFont="1" applyAlignment="1">
      <alignment/>
    </xf>
    <xf numFmtId="1" fontId="1" fillId="0" borderId="0" xfId="0" applyNumberFormat="1" applyFont="1" applyAlignment="1">
      <alignment/>
    </xf>
    <xf numFmtId="0" fontId="3" fillId="0" borderId="0" xfId="0" applyFont="1" applyAlignment="1">
      <alignment/>
    </xf>
    <xf numFmtId="1" fontId="2" fillId="0" borderId="0" xfId="0" applyNumberFormat="1" applyFont="1" applyAlignment="1">
      <alignment/>
    </xf>
    <xf numFmtId="3" fontId="2" fillId="0" borderId="0" xfId="0" applyNumberFormat="1" applyFont="1" applyAlignment="1">
      <alignment/>
    </xf>
    <xf numFmtId="179" fontId="1" fillId="0" borderId="0" xfId="0" applyNumberFormat="1" applyFont="1" applyAlignment="1">
      <alignment/>
    </xf>
    <xf numFmtId="0" fontId="1" fillId="0" borderId="10" xfId="0" applyFont="1" applyBorder="1" applyAlignment="1">
      <alignment/>
    </xf>
    <xf numFmtId="0" fontId="1" fillId="0" borderId="0" xfId="0" applyFont="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w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wmf" /><Relationship Id="rId3" Type="http://schemas.openxmlformats.org/officeDocument/2006/relationships/image" Target="../media/image5.emf" /><Relationship Id="rId4" Type="http://schemas.openxmlformats.org/officeDocument/2006/relationships/image" Target="../media/image6.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38100</xdr:colOff>
      <xdr:row>1</xdr:row>
      <xdr:rowOff>28575</xdr:rowOff>
    </xdr:from>
    <xdr:to>
      <xdr:col>3</xdr:col>
      <xdr:colOff>419100</xdr:colOff>
      <xdr:row>1</xdr:row>
      <xdr:rowOff>352425</xdr:rowOff>
    </xdr:to>
    <xdr:pic>
      <xdr:nvPicPr>
        <xdr:cNvPr id="1" name="Picture 14"/>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1771650" y="190500"/>
          <a:ext cx="381000" cy="323850"/>
        </a:xfrm>
        <a:prstGeom prst="rect">
          <a:avLst/>
        </a:prstGeom>
        <a:noFill/>
        <a:ln w="9525" cmpd="sng">
          <a:noFill/>
        </a:ln>
      </xdr:spPr>
    </xdr:pic>
    <xdr:clientData/>
  </xdr:twoCellAnchor>
  <xdr:twoCellAnchor>
    <xdr:from>
      <xdr:col>3</xdr:col>
      <xdr:colOff>0</xdr:colOff>
      <xdr:row>7</xdr:row>
      <xdr:rowOff>0</xdr:rowOff>
    </xdr:from>
    <xdr:to>
      <xdr:col>3</xdr:col>
      <xdr:colOff>419100</xdr:colOff>
      <xdr:row>8</xdr:row>
      <xdr:rowOff>0</xdr:rowOff>
    </xdr:to>
    <xdr:pic>
      <xdr:nvPicPr>
        <xdr:cNvPr id="2" name="Picture 3"/>
        <xdr:cNvPicPr preferRelativeResize="1">
          <a:picLocks noChangeAspect="1"/>
        </xdr:cNvPicPr>
      </xdr:nvPicPr>
      <xdr:blipFill>
        <a:blip r:embed="rId2"/>
        <a:stretch>
          <a:fillRect/>
        </a:stretch>
      </xdr:blipFill>
      <xdr:spPr>
        <a:xfrm>
          <a:off x="1733550" y="1343025"/>
          <a:ext cx="419100" cy="4000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oleObject" Target="../embeddings/oleObject_0_0.bin" /><Relationship Id="rId3" Type="http://schemas.openxmlformats.org/officeDocument/2006/relationships/oleObject" Target="../embeddings/oleObject_0_1.bin" /><Relationship Id="rId4" Type="http://schemas.openxmlformats.org/officeDocument/2006/relationships/oleObject" Target="../embeddings/oleObject_0_2.bin" /><Relationship Id="rId5" Type="http://schemas.openxmlformats.org/officeDocument/2006/relationships/oleObject" Target="../embeddings/oleObject_0_3.bin" /><Relationship Id="rId6" Type="http://schemas.openxmlformats.org/officeDocument/2006/relationships/vmlDrawing" Target="../drawings/vmlDrawing1.vml" /><Relationship Id="rId7" Type="http://schemas.openxmlformats.org/officeDocument/2006/relationships/drawing" Target="../drawings/drawing1.xml" /><Relationship Id="rId8"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26"/>
  <sheetViews>
    <sheetView tabSelected="1" zoomScale="170" zoomScaleNormal="170" zoomScalePageLayoutView="0" workbookViewId="0" topLeftCell="A1">
      <selection activeCell="E6" sqref="E6"/>
    </sheetView>
  </sheetViews>
  <sheetFormatPr defaultColWidth="9.140625" defaultRowHeight="12.75"/>
  <cols>
    <col min="1" max="1" width="13.421875" style="1" customWidth="1"/>
    <col min="2" max="2" width="9.8515625" style="1" customWidth="1"/>
    <col min="3" max="3" width="2.7109375" style="1" customWidth="1"/>
    <col min="4" max="4" width="12.140625" style="1" customWidth="1"/>
    <col min="5" max="5" width="8.8515625" style="1" customWidth="1"/>
    <col min="6" max="6" width="2.140625" style="1" customWidth="1"/>
    <col min="7" max="7" width="13.7109375" style="1" customWidth="1"/>
    <col min="8" max="8" width="11.00390625" style="1" customWidth="1"/>
    <col min="9" max="9" width="4.28125" style="1" customWidth="1"/>
    <col min="10" max="10" width="13.7109375" style="1" customWidth="1"/>
    <col min="11" max="12" width="9.140625" style="1" customWidth="1"/>
    <col min="13" max="13" width="14.00390625" style="1" customWidth="1"/>
    <col min="14" max="14" width="11.7109375" style="1" customWidth="1"/>
    <col min="15" max="16384" width="9.140625" style="1" customWidth="1"/>
  </cols>
  <sheetData>
    <row r="1" ht="12.75">
      <c r="A1" s="3" t="s">
        <v>4</v>
      </c>
    </row>
    <row r="2" spans="4:14" ht="29.25" customHeight="1">
      <c r="D2"/>
      <c r="I2" s="6"/>
      <c r="J2" s="11" t="s">
        <v>7</v>
      </c>
      <c r="K2" s="11"/>
      <c r="L2" s="11"/>
      <c r="M2" s="11"/>
      <c r="N2" s="11"/>
    </row>
    <row r="3" spans="1:14" ht="12.75">
      <c r="A3" s="1" t="s">
        <v>0</v>
      </c>
      <c r="B3" s="8">
        <v>200000</v>
      </c>
      <c r="D3" s="1" t="s">
        <v>0</v>
      </c>
      <c r="E3" s="8">
        <v>700000</v>
      </c>
      <c r="G3" s="1" t="s">
        <v>5</v>
      </c>
      <c r="H3" s="8">
        <v>100000</v>
      </c>
      <c r="J3" s="1" t="s">
        <v>0</v>
      </c>
      <c r="K3" s="8">
        <v>-210000</v>
      </c>
      <c r="M3" s="1" t="s">
        <v>0</v>
      </c>
      <c r="N3" s="8">
        <v>-400000</v>
      </c>
    </row>
    <row r="4" spans="1:14" ht="12.75">
      <c r="A4" s="1" t="s">
        <v>1</v>
      </c>
      <c r="B4" s="2">
        <v>0.05</v>
      </c>
      <c r="D4" s="1" t="s">
        <v>1</v>
      </c>
      <c r="E4" s="2">
        <v>0.06</v>
      </c>
      <c r="G4" s="1" t="s">
        <v>1</v>
      </c>
      <c r="H4" s="2">
        <v>0.025</v>
      </c>
      <c r="J4" s="1" t="s">
        <v>1</v>
      </c>
      <c r="K4" s="2">
        <v>0.04</v>
      </c>
      <c r="M4" s="1" t="s">
        <v>1</v>
      </c>
      <c r="N4" s="2">
        <v>0.06</v>
      </c>
    </row>
    <row r="5" spans="1:14" ht="12.75">
      <c r="A5" s="1" t="s">
        <v>2</v>
      </c>
      <c r="B5" s="3">
        <v>25</v>
      </c>
      <c r="D5" s="1" t="s">
        <v>2</v>
      </c>
      <c r="E5" s="3">
        <v>20</v>
      </c>
      <c r="G5" s="1" t="s">
        <v>2</v>
      </c>
      <c r="H5" s="3">
        <v>10</v>
      </c>
      <c r="J5" s="1" t="s">
        <v>2</v>
      </c>
      <c r="K5" s="3">
        <v>10</v>
      </c>
      <c r="M5" s="1" t="s">
        <v>2</v>
      </c>
      <c r="N5" s="5">
        <f>NPER(N4,N7,N3,N6)</f>
        <v>12.658533802648694</v>
      </c>
    </row>
    <row r="6" spans="1:14" ht="12.75">
      <c r="A6" s="1" t="s">
        <v>3</v>
      </c>
      <c r="B6" s="4">
        <f>B3*(1+B4)^B5</f>
        <v>677270.9881798772</v>
      </c>
      <c r="D6" s="1" t="s">
        <v>5</v>
      </c>
      <c r="E6" s="4">
        <f>-PMT(E4,E5,E3)</f>
        <v>61029.18988379599</v>
      </c>
      <c r="G6" s="1" t="s">
        <v>3</v>
      </c>
      <c r="H6" s="4">
        <f>-FV(H4,H5,H3)</f>
        <v>1120338.1767854283</v>
      </c>
      <c r="J6" s="1" t="s">
        <v>6</v>
      </c>
      <c r="K6" s="8">
        <v>140000</v>
      </c>
      <c r="M6" s="1" t="s">
        <v>6</v>
      </c>
      <c r="N6" s="8">
        <v>200000</v>
      </c>
    </row>
    <row r="7" spans="2:14" ht="12.75">
      <c r="B7" s="5"/>
      <c r="E7" s="4"/>
      <c r="H7" s="4"/>
      <c r="J7" s="1" t="s">
        <v>5</v>
      </c>
      <c r="K7" s="4">
        <f>PMT(K4,K5,K3,K6)</f>
        <v>14230.36610310955</v>
      </c>
      <c r="M7" s="1" t="s">
        <v>5</v>
      </c>
      <c r="N7" s="8">
        <v>35000</v>
      </c>
    </row>
    <row r="8" ht="31.5" customHeight="1">
      <c r="K8" s="4"/>
    </row>
    <row r="9" spans="1:14" ht="12.75">
      <c r="A9" s="1" t="s">
        <v>3</v>
      </c>
      <c r="B9" s="8">
        <v>50000</v>
      </c>
      <c r="D9" s="1" t="s">
        <v>5</v>
      </c>
      <c r="E9" s="8">
        <v>70000</v>
      </c>
      <c r="G9" s="1" t="s">
        <v>3</v>
      </c>
      <c r="H9" s="8">
        <v>100000</v>
      </c>
      <c r="J9" s="1" t="s">
        <v>0</v>
      </c>
      <c r="K9" s="4">
        <f>-PV(K10,K11,K13,K12)</f>
        <v>2095.0740740490664</v>
      </c>
      <c r="M9" s="1" t="s">
        <v>0</v>
      </c>
      <c r="N9" s="8">
        <v>-400000</v>
      </c>
    </row>
    <row r="10" spans="1:14" ht="12.75">
      <c r="A10" s="1" t="s">
        <v>1</v>
      </c>
      <c r="B10" s="2">
        <v>0.0625</v>
      </c>
      <c r="D10" s="1" t="s">
        <v>1</v>
      </c>
      <c r="E10" s="2">
        <v>0.04</v>
      </c>
      <c r="G10" s="1" t="s">
        <v>1</v>
      </c>
      <c r="H10" s="2">
        <v>0.04</v>
      </c>
      <c r="J10" s="1" t="s">
        <v>1</v>
      </c>
      <c r="K10" s="2">
        <v>0.04</v>
      </c>
      <c r="M10" s="1" t="s">
        <v>1</v>
      </c>
      <c r="N10" s="2">
        <v>0.06</v>
      </c>
    </row>
    <row r="11" spans="1:14" ht="12.75">
      <c r="A11" s="1" t="s">
        <v>2</v>
      </c>
      <c r="B11" s="3">
        <v>8</v>
      </c>
      <c r="D11" s="1" t="s">
        <v>2</v>
      </c>
      <c r="E11" s="3">
        <v>10</v>
      </c>
      <c r="G11" s="1" t="s">
        <v>2</v>
      </c>
      <c r="H11" s="3">
        <v>10</v>
      </c>
      <c r="J11" s="1" t="s">
        <v>2</v>
      </c>
      <c r="K11" s="3">
        <v>10</v>
      </c>
      <c r="M11" s="1" t="s">
        <v>2</v>
      </c>
      <c r="N11" s="7">
        <v>15</v>
      </c>
    </row>
    <row r="12" spans="1:14" ht="12.75">
      <c r="A12" s="1" t="s">
        <v>0</v>
      </c>
      <c r="B12" s="4">
        <f>B9/(1+B10)^B11</f>
        <v>30784.952976979523</v>
      </c>
      <c r="D12" s="1" t="s">
        <v>0</v>
      </c>
      <c r="E12" s="4">
        <f>-PV(E10,E11,E9)</f>
        <v>567762.7045548526</v>
      </c>
      <c r="G12" s="1" t="s">
        <v>5</v>
      </c>
      <c r="H12" s="4">
        <f>-H9/FV(H10,H11,1)</f>
        <v>8329.094433013639</v>
      </c>
      <c r="J12" s="1" t="s">
        <v>6</v>
      </c>
      <c r="K12" s="8">
        <v>700</v>
      </c>
      <c r="M12" s="1" t="s">
        <v>6</v>
      </c>
      <c r="N12" s="4">
        <f>FV(N10,N11,N13,N9)</f>
        <v>143964.33126505627</v>
      </c>
    </row>
    <row r="13" spans="10:14" ht="12.75">
      <c r="J13" s="1" t="s">
        <v>5</v>
      </c>
      <c r="K13" s="8">
        <v>200</v>
      </c>
      <c r="M13" s="1" t="s">
        <v>5</v>
      </c>
      <c r="N13" s="8">
        <v>35000</v>
      </c>
    </row>
    <row r="14" spans="1:8" ht="13.5" thickBot="1">
      <c r="A14" s="10"/>
      <c r="B14" s="10"/>
      <c r="C14" s="10"/>
      <c r="D14" s="10"/>
      <c r="E14" s="10"/>
      <c r="F14" s="10"/>
      <c r="G14" s="10"/>
      <c r="H14" s="10"/>
    </row>
    <row r="15" ht="13.5" thickTop="1"/>
    <row r="16" spans="1:11" ht="12.75">
      <c r="A16" s="1" t="s">
        <v>0</v>
      </c>
      <c r="B16" s="8">
        <v>670000</v>
      </c>
      <c r="D16" s="1" t="s">
        <v>0</v>
      </c>
      <c r="E16" s="8">
        <v>3131</v>
      </c>
      <c r="G16" s="1" t="s">
        <v>5</v>
      </c>
      <c r="H16" s="8">
        <v>83</v>
      </c>
      <c r="J16" s="1" t="s">
        <v>0</v>
      </c>
      <c r="K16" s="8">
        <v>-3131</v>
      </c>
    </row>
    <row r="17" spans="1:11" ht="12.75">
      <c r="A17" s="1" t="s">
        <v>1</v>
      </c>
      <c r="B17" s="9">
        <f>RATE(B18,0,-B16,B19)</f>
        <v>0.007223313137057548</v>
      </c>
      <c r="D17" s="1" t="s">
        <v>1</v>
      </c>
      <c r="E17" s="9">
        <f>RATE(E18,E19,-E16)</f>
        <v>0.01949454146998183</v>
      </c>
      <c r="G17" s="1" t="s">
        <v>1</v>
      </c>
      <c r="H17" s="9">
        <f>RATE(-H18,H16,H19)</f>
        <v>0.04075440034551381</v>
      </c>
      <c r="J17" s="1" t="s">
        <v>1</v>
      </c>
      <c r="K17" s="9">
        <f>RATE(K18,K20,K16,K19)</f>
        <v>0.09323947057854232</v>
      </c>
    </row>
    <row r="18" spans="1:11" ht="12.75">
      <c r="A18" s="1" t="s">
        <v>2</v>
      </c>
      <c r="B18" s="3">
        <v>10</v>
      </c>
      <c r="D18" s="1" t="s">
        <v>2</v>
      </c>
      <c r="E18" s="3">
        <v>11</v>
      </c>
      <c r="G18" s="1" t="s">
        <v>2</v>
      </c>
      <c r="H18" s="3">
        <v>10</v>
      </c>
      <c r="J18" s="1" t="s">
        <v>2</v>
      </c>
      <c r="K18" s="3">
        <v>11</v>
      </c>
    </row>
    <row r="19" spans="1:11" ht="12.75">
      <c r="A19" s="1" t="s">
        <v>3</v>
      </c>
      <c r="B19" s="8">
        <v>720000</v>
      </c>
      <c r="D19" s="1" t="s">
        <v>5</v>
      </c>
      <c r="E19" s="8">
        <v>319</v>
      </c>
      <c r="G19" s="1" t="s">
        <v>3</v>
      </c>
      <c r="H19" s="8">
        <v>1000</v>
      </c>
      <c r="J19" s="1" t="s">
        <v>6</v>
      </c>
      <c r="K19" s="8">
        <v>1200</v>
      </c>
    </row>
    <row r="20" spans="10:11" ht="12.75">
      <c r="J20" s="1" t="s">
        <v>5</v>
      </c>
      <c r="K20" s="8">
        <v>400</v>
      </c>
    </row>
    <row r="21" spans="1:12" ht="12.75">
      <c r="A21" s="1" t="s">
        <v>0</v>
      </c>
      <c r="B21" s="8">
        <v>20000</v>
      </c>
      <c r="D21" s="1" t="s">
        <v>0</v>
      </c>
      <c r="E21" s="8">
        <v>400000</v>
      </c>
      <c r="G21" s="1" t="s">
        <v>5</v>
      </c>
      <c r="H21" s="8">
        <v>120</v>
      </c>
      <c r="L21" s="9"/>
    </row>
    <row r="22" spans="1:8" ht="12.75">
      <c r="A22" s="1" t="s">
        <v>1</v>
      </c>
      <c r="B22" s="2">
        <v>0.05</v>
      </c>
      <c r="D22" s="1" t="s">
        <v>1</v>
      </c>
      <c r="E22" s="2">
        <v>0.06</v>
      </c>
      <c r="G22" s="1" t="s">
        <v>1</v>
      </c>
      <c r="H22" s="2">
        <v>0.04</v>
      </c>
    </row>
    <row r="23" spans="1:8" ht="12.75">
      <c r="A23" s="1" t="s">
        <v>2</v>
      </c>
      <c r="B23" s="5">
        <f>NPER(B22,0,-B21,B24)</f>
        <v>22.517085305411022</v>
      </c>
      <c r="D23" s="1" t="s">
        <v>2</v>
      </c>
      <c r="E23" s="5">
        <f>NPER(E22,E24,-E21)</f>
        <v>19.863986231360112</v>
      </c>
      <c r="G23" s="1" t="s">
        <v>2</v>
      </c>
      <c r="H23" s="5">
        <f>NPER(H22,-H21,,H24)</f>
        <v>7.334952613622031</v>
      </c>
    </row>
    <row r="24" spans="1:8" ht="12.75">
      <c r="A24" s="1" t="s">
        <v>3</v>
      </c>
      <c r="B24" s="8">
        <v>60000</v>
      </c>
      <c r="D24" s="1" t="s">
        <v>5</v>
      </c>
      <c r="E24" s="8">
        <v>35000</v>
      </c>
      <c r="G24" s="1" t="s">
        <v>3</v>
      </c>
      <c r="H24" s="8">
        <v>1000</v>
      </c>
    </row>
    <row r="26" ht="12.75">
      <c r="L26" s="8"/>
    </row>
  </sheetData>
  <sheetProtection/>
  <mergeCells count="1">
    <mergeCell ref="J2:N2"/>
  </mergeCells>
  <printOptions gridLines="1"/>
  <pageMargins left="0.75" right="0.75" top="1" bottom="1" header="0.5" footer="0.5"/>
  <pageSetup horizontalDpi="600" verticalDpi="600" orientation="portrait" paperSize="9" r:id="rId8"/>
  <drawing r:id="rId7"/>
  <legacyDrawing r:id="rId6"/>
  <oleObjects>
    <oleObject progId="Equation.3" shapeId="47917984" r:id="rId2"/>
    <oleObject progId="Equation.3" shapeId="47917985" r:id="rId3"/>
    <oleObject progId="Equation.3" shapeId="47917986" r:id="rId4"/>
    <oleObject progId="Equation.3" shapeId="47917987" r:id="rId5"/>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Norges Handelshøyskole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Per Ivar Gjærum</dc:creator>
  <cp:keywords/>
  <dc:description/>
  <cp:lastModifiedBy>Per Ivar</cp:lastModifiedBy>
  <cp:lastPrinted>2008-02-16T11:32:11Z</cp:lastPrinted>
  <dcterms:created xsi:type="dcterms:W3CDTF">2007-11-28T11:50:43Z</dcterms:created>
  <dcterms:modified xsi:type="dcterms:W3CDTF">2009-03-31T18:30:23Z</dcterms:modified>
  <cp:category/>
  <cp:version/>
  <cp:contentType/>
  <cp:contentStatus/>
</cp:coreProperties>
</file>