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wnloads\"/>
    </mc:Choice>
  </mc:AlternateContent>
  <xr:revisionPtr revIDLastSave="0" documentId="13_ncr:1_{C96ADDC0-1D49-4CC8-81F3-BF63E945EA98}" xr6:coauthVersionLast="45" xr6:coauthVersionMax="45" xr10:uidLastSave="{00000000-0000-0000-0000-000000000000}"/>
  <bookViews>
    <workbookView xWindow="29400" yWindow="495" windowWidth="21195" windowHeight="14880" activeTab="1" xr2:uid="{00000000-000D-0000-FFFF-FFFF00000000}"/>
  </bookViews>
  <sheets>
    <sheet name="Oppgave 6.3" sheetId="5" r:id="rId1"/>
    <sheet name="Oppgave 6.4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9" i="6" l="1"/>
  <c r="W9" i="6"/>
  <c r="X9" i="6"/>
  <c r="U9" i="6"/>
  <c r="G15" i="6"/>
  <c r="F10" i="6"/>
  <c r="F11" i="6" s="1"/>
  <c r="P8" i="6"/>
  <c r="O8" i="6"/>
  <c r="N8" i="6"/>
  <c r="M8" i="6"/>
  <c r="L8" i="6"/>
  <c r="K8" i="6"/>
  <c r="J8" i="6"/>
  <c r="I8" i="6"/>
  <c r="H8" i="6"/>
  <c r="G8" i="6"/>
  <c r="P6" i="6"/>
  <c r="O6" i="6"/>
  <c r="N6" i="6"/>
  <c r="M6" i="6"/>
  <c r="L6" i="6"/>
  <c r="K6" i="6"/>
  <c r="J6" i="6"/>
  <c r="I6" i="6"/>
  <c r="H6" i="6"/>
  <c r="G6" i="6"/>
  <c r="P5" i="6"/>
  <c r="O5" i="6"/>
  <c r="N5" i="6"/>
  <c r="M5" i="6"/>
  <c r="L5" i="6"/>
  <c r="K5" i="6"/>
  <c r="J5" i="6"/>
  <c r="I5" i="6"/>
  <c r="H5" i="6"/>
  <c r="G5" i="6"/>
  <c r="P4" i="6"/>
  <c r="O4" i="6"/>
  <c r="N4" i="6"/>
  <c r="M4" i="6"/>
  <c r="L4" i="6"/>
  <c r="K4" i="6"/>
  <c r="J4" i="6"/>
  <c r="I4" i="6"/>
  <c r="H4" i="6"/>
  <c r="G4" i="6"/>
  <c r="G3" i="6"/>
  <c r="G12" i="6" s="1"/>
  <c r="C9" i="5"/>
  <c r="L7" i="6" l="1"/>
  <c r="L11" i="6" s="1"/>
  <c r="P7" i="6"/>
  <c r="H7" i="6"/>
  <c r="H11" i="6" s="1"/>
  <c r="K7" i="6"/>
  <c r="K11" i="6" s="1"/>
  <c r="M7" i="6"/>
  <c r="M11" i="6" s="1"/>
  <c r="I7" i="6"/>
  <c r="I11" i="6" s="1"/>
  <c r="J7" i="6"/>
  <c r="J11" i="6" s="1"/>
  <c r="G7" i="6"/>
  <c r="G11" i="6" s="1"/>
  <c r="G13" i="6" s="1"/>
  <c r="O7" i="6"/>
  <c r="O11" i="6" s="1"/>
  <c r="P10" i="6"/>
  <c r="P11" i="6" s="1"/>
  <c r="N7" i="6"/>
  <c r="N11" i="6" s="1"/>
  <c r="H3" i="6"/>
  <c r="F13" i="6"/>
  <c r="D2" i="5"/>
  <c r="F14" i="6" l="1"/>
  <c r="F15" i="6"/>
  <c r="H12" i="6"/>
  <c r="H13" i="6" s="1"/>
  <c r="I3" i="6"/>
  <c r="I12" i="6" l="1"/>
  <c r="I13" i="6" s="1"/>
  <c r="J3" i="6"/>
  <c r="J12" i="6" l="1"/>
  <c r="J13" i="6" s="1"/>
  <c r="K3" i="6"/>
  <c r="K12" i="6" l="1"/>
  <c r="K13" i="6" s="1"/>
  <c r="L3" i="6"/>
  <c r="L12" i="6" l="1"/>
  <c r="L13" i="6" s="1"/>
  <c r="M3" i="6"/>
  <c r="M12" i="6" l="1"/>
  <c r="M13" i="6" s="1"/>
  <c r="N3" i="6"/>
  <c r="O3" i="6" l="1"/>
  <c r="N12" i="6"/>
  <c r="N13" i="6" s="1"/>
  <c r="O12" i="6" l="1"/>
  <c r="O13" i="6" s="1"/>
  <c r="P3" i="6"/>
  <c r="P12" i="6" s="1"/>
  <c r="P13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200-000001000000}">
      <text>
        <r>
          <rPr>
            <sz val="11"/>
            <color indexed="81"/>
            <rFont val="Times New Roman"/>
            <family val="1"/>
          </rPr>
          <t>Med dette regnearket kan du beregne lønnsomheten av utvidelsen i AS Alu. 
I celle B15 velges intervall i figuren med nåverdiprofil. Tallene bak nåverdiprofil og hjelpelinje for horisontal akse (for å unngå null i origo) ligger under figuren.</t>
        </r>
      </text>
    </comment>
  </commentList>
</comments>
</file>

<file path=xl/sharedStrings.xml><?xml version="1.0" encoding="utf-8"?>
<sst xmlns="http://schemas.openxmlformats.org/spreadsheetml/2006/main" count="59" uniqueCount="50">
  <si>
    <t>Pris</t>
  </si>
  <si>
    <t>Volum</t>
  </si>
  <si>
    <t>Dekningsbidrag</t>
  </si>
  <si>
    <t>Arbeidskapital</t>
  </si>
  <si>
    <t>Kontantstrøm</t>
  </si>
  <si>
    <t>År</t>
  </si>
  <si>
    <t>Internrente</t>
  </si>
  <si>
    <t>Levetid</t>
  </si>
  <si>
    <t>år</t>
  </si>
  <si>
    <t>Nåverdi</t>
  </si>
  <si>
    <t>Betaling ved eksternt matkjøp</t>
  </si>
  <si>
    <t>P</t>
  </si>
  <si>
    <t>Råvareinnkjøp</t>
  </si>
  <si>
    <t>R</t>
  </si>
  <si>
    <t>Investeringsbeløp</t>
  </si>
  <si>
    <t>I</t>
  </si>
  <si>
    <t>kr. pr innsatt pr. dag</t>
  </si>
  <si>
    <t>kroner</t>
  </si>
  <si>
    <t>Lønns- og driftskostnader</t>
  </si>
  <si>
    <t>kroner/år</t>
  </si>
  <si>
    <t>Antall innsatte</t>
  </si>
  <si>
    <t>L</t>
  </si>
  <si>
    <t>F</t>
  </si>
  <si>
    <t>personer</t>
  </si>
  <si>
    <t>T</t>
  </si>
  <si>
    <t>Risikofri kapitalkostnad</t>
  </si>
  <si>
    <t>r</t>
  </si>
  <si>
    <t>% pr. år</t>
  </si>
  <si>
    <t>kr</t>
  </si>
  <si>
    <t>Les dette</t>
  </si>
  <si>
    <t>Aluminium</t>
  </si>
  <si>
    <t>tonn</t>
  </si>
  <si>
    <t>kr/tonn</t>
  </si>
  <si>
    <t>mill. kr</t>
  </si>
  <si>
    <t>Alumina</t>
  </si>
  <si>
    <t>"</t>
  </si>
  <si>
    <t>Elektrisitet</t>
  </si>
  <si>
    <t>kWh</t>
  </si>
  <si>
    <t>kr/kWh</t>
  </si>
  <si>
    <t>Arbeidskraft</t>
  </si>
  <si>
    <t>årsverk</t>
  </si>
  <si>
    <t>kr/årsverk</t>
  </si>
  <si>
    <t>Anleggskapital/restverdi</t>
  </si>
  <si>
    <t>Kapitalkostnad/Nåverdi</t>
  </si>
  <si>
    <t>Nåverdi (mill kr.)</t>
  </si>
  <si>
    <t>Kritisk levetid</t>
  </si>
  <si>
    <t>Nåverdi &gt; 0</t>
  </si>
  <si>
    <t>Aluminiumspris (kroner/tonn)</t>
  </si>
  <si>
    <t>Til: oppgaveteksten</t>
  </si>
  <si>
    <t>Til løsningsforslaget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</si>
</sst>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kr&quot;\ #,##0;[Red]&quot;kr&quot;\ \-#,##0"/>
    <numFmt numFmtId="43" formatCode="_ * #,##0.00_ ;_ * \-#,##0.00_ ;_ * &quot;-&quot;??_ ;_ @_ "/>
    <numFmt numFmtId="164" formatCode="0.0\ %"/>
    <numFmt numFmtId="165" formatCode="0.0000000\ %"/>
    <numFmt numFmtId="166" formatCode="0.000"/>
    <numFmt numFmtId="167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8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20"/>
      <color rgb="FF000000"/>
      <name val="Times New Roman"/>
      <family val="1"/>
    </font>
    <font>
      <sz val="18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2" applyFont="1"/>
    <xf numFmtId="0" fontId="3" fillId="0" borderId="0" xfId="2" applyFont="1" applyAlignment="1">
      <alignment horizontal="right"/>
    </xf>
    <xf numFmtId="0" fontId="4" fillId="0" borderId="0" xfId="2" applyFont="1"/>
    <xf numFmtId="0" fontId="3" fillId="0" borderId="0" xfId="2" applyFont="1" applyAlignment="1">
      <alignment horizontal="left"/>
    </xf>
    <xf numFmtId="3" fontId="4" fillId="0" borderId="0" xfId="2" applyNumberFormat="1" applyFont="1"/>
    <xf numFmtId="3" fontId="3" fillId="0" borderId="0" xfId="2" applyNumberFormat="1" applyFont="1"/>
    <xf numFmtId="3" fontId="3" fillId="0" borderId="0" xfId="2" quotePrefix="1" applyNumberFormat="1" applyFont="1" applyAlignment="1">
      <alignment horizontal="left"/>
    </xf>
    <xf numFmtId="4" fontId="4" fillId="0" borderId="0" xfId="2" applyNumberFormat="1" applyFont="1"/>
    <xf numFmtId="4" fontId="3" fillId="0" borderId="0" xfId="2" quotePrefix="1" applyNumberFormat="1" applyFont="1" applyAlignment="1">
      <alignment horizontal="left"/>
    </xf>
    <xf numFmtId="1" fontId="3" fillId="0" borderId="0" xfId="2" applyNumberFormat="1" applyFont="1"/>
    <xf numFmtId="0" fontId="3" fillId="0" borderId="0" xfId="2" quotePrefix="1" applyFont="1" applyAlignment="1">
      <alignment horizontal="left"/>
    </xf>
    <xf numFmtId="9" fontId="4" fillId="0" borderId="0" xfId="3" applyFont="1" applyAlignment="1">
      <alignment horizontal="right"/>
    </xf>
    <xf numFmtId="164" fontId="3" fillId="0" borderId="0" xfId="2" applyNumberFormat="1" applyFont="1"/>
    <xf numFmtId="9" fontId="4" fillId="0" borderId="0" xfId="2" applyNumberFormat="1" applyFont="1"/>
    <xf numFmtId="9" fontId="3" fillId="0" borderId="0" xfId="2" applyNumberFormat="1" applyFont="1"/>
    <xf numFmtId="9" fontId="3" fillId="0" borderId="0" xfId="2" applyNumberFormat="1" applyFont="1" applyAlignment="1">
      <alignment horizontal="right"/>
    </xf>
    <xf numFmtId="3" fontId="3" fillId="0" borderId="0" xfId="2" applyNumberFormat="1" applyFont="1" applyAlignment="1">
      <alignment horizontal="right"/>
    </xf>
    <xf numFmtId="9" fontId="6" fillId="0" borderId="0" xfId="0" applyNumberFormat="1" applyFont="1"/>
    <xf numFmtId="0" fontId="7" fillId="0" borderId="0" xfId="0" applyFont="1"/>
    <xf numFmtId="0" fontId="8" fillId="0" borderId="0" xfId="0" applyFont="1"/>
    <xf numFmtId="0" fontId="6" fillId="0" borderId="0" xfId="0" applyFont="1"/>
    <xf numFmtId="3" fontId="6" fillId="0" borderId="0" xfId="0" applyNumberFormat="1" applyFont="1"/>
    <xf numFmtId="3" fontId="7" fillId="0" borderId="0" xfId="0" applyNumberFormat="1" applyFont="1"/>
    <xf numFmtId="3" fontId="7" fillId="0" borderId="0" xfId="1" applyNumberFormat="1" applyFont="1"/>
    <xf numFmtId="0" fontId="7" fillId="0" borderId="0" xfId="0" applyFont="1" applyAlignment="1">
      <alignment horizontal="center"/>
    </xf>
    <xf numFmtId="1" fontId="7" fillId="0" borderId="0" xfId="0" applyNumberFormat="1" applyFont="1"/>
    <xf numFmtId="0" fontId="9" fillId="0" borderId="0" xfId="0" applyFont="1"/>
    <xf numFmtId="0" fontId="10" fillId="0" borderId="0" xfId="0" applyFont="1"/>
    <xf numFmtId="165" fontId="3" fillId="0" borderId="0" xfId="2" applyNumberFormat="1" applyFont="1"/>
    <xf numFmtId="164" fontId="4" fillId="0" borderId="0" xfId="2" applyNumberFormat="1" applyFont="1"/>
    <xf numFmtId="166" fontId="3" fillId="0" borderId="0" xfId="2" applyNumberFormat="1" applyFont="1"/>
    <xf numFmtId="6" fontId="3" fillId="0" borderId="0" xfId="2" applyNumberFormat="1" applyFont="1"/>
    <xf numFmtId="0" fontId="7" fillId="0" borderId="0" xfId="0" applyFont="1" applyAlignment="1">
      <alignment horizontal="center"/>
    </xf>
    <xf numFmtId="0" fontId="3" fillId="0" borderId="0" xfId="2" applyFont="1" applyAlignment="1">
      <alignment horizontal="center"/>
    </xf>
  </cellXfs>
  <cellStyles count="5">
    <cellStyle name="Comma 2" xfId="4" xr:uid="{00000000-0005-0000-0000-000001000000}"/>
    <cellStyle name="Komma" xfId="1" builtinId="3"/>
    <cellStyle name="Normal" xfId="0" builtinId="0"/>
    <cellStyle name="Normal 2" xfId="2" xr:uid="{00000000-0005-0000-0000-000003000000}"/>
    <cellStyle name="Percent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79826829764361"/>
          <c:y val="0.11339158665017247"/>
          <c:w val="0.53666029610376376"/>
          <c:h val="0.72351064595728531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'Oppgave 6.3'!$E$11:$H$11</c:f>
              <c:numCache>
                <c:formatCode>General</c:formatCode>
                <c:ptCount val="4"/>
                <c:pt idx="0">
                  <c:v>25</c:v>
                </c:pt>
                <c:pt idx="1">
                  <c:v>30</c:v>
                </c:pt>
                <c:pt idx="2">
                  <c:v>35</c:v>
                </c:pt>
                <c:pt idx="3">
                  <c:v>40</c:v>
                </c:pt>
              </c:numCache>
            </c:numRef>
          </c:cat>
          <c:val>
            <c:numRef>
              <c:f>'Oppgave 6.3'!$E$12:$H$12</c:f>
              <c:numCache>
                <c:formatCode>0</c:formatCode>
                <c:ptCount val="4"/>
                <c:pt idx="0">
                  <c:v>12.5</c:v>
                </c:pt>
                <c:pt idx="1">
                  <c:v>6.3</c:v>
                </c:pt>
                <c:pt idx="2">
                  <c:v>4.3</c:v>
                </c:pt>
                <c:pt idx="3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AF-49AA-B732-FBBD96F84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654848"/>
        <c:axId val="214255104"/>
      </c:lineChart>
      <c:catAx>
        <c:axId val="206654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Antall innsatte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4255104"/>
        <c:crosses val="autoZero"/>
        <c:auto val="1"/>
        <c:lblAlgn val="ctr"/>
        <c:lblOffset val="100"/>
        <c:noMultiLvlLbl val="0"/>
      </c:catAx>
      <c:valAx>
        <c:axId val="21425510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Levetid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20665484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42213327013052"/>
          <c:y val="7.3433861863157507E-2"/>
          <c:w val="0.74001530372966706"/>
          <c:h val="0.78332110641658415"/>
        </c:manualLayout>
      </c:layout>
      <c:lineChart>
        <c:grouping val="stacked"/>
        <c:varyColors val="0"/>
        <c:ser>
          <c:idx val="0"/>
          <c:order val="0"/>
          <c:marker>
            <c:symbol val="none"/>
          </c:marker>
          <c:cat>
            <c:numRef>
              <c:f>'Oppgave 6.4'!$T$9:$X$9</c:f>
              <c:numCache>
                <c:formatCode>#,##0</c:formatCode>
                <c:ptCount val="5"/>
                <c:pt idx="1">
                  <c:v>12500</c:v>
                </c:pt>
                <c:pt idx="2">
                  <c:v>15000</c:v>
                </c:pt>
                <c:pt idx="3">
                  <c:v>17500</c:v>
                </c:pt>
                <c:pt idx="4">
                  <c:v>20000</c:v>
                </c:pt>
              </c:numCache>
            </c:numRef>
          </c:cat>
          <c:val>
            <c:numRef>
              <c:f>'Oppgave 6.4'!$T$10:$X$10</c:f>
              <c:numCache>
                <c:formatCode>General</c:formatCode>
                <c:ptCount val="5"/>
                <c:pt idx="0">
                  <c:v>-269</c:v>
                </c:pt>
                <c:pt idx="1">
                  <c:v>-57</c:v>
                </c:pt>
                <c:pt idx="2">
                  <c:v>155</c:v>
                </c:pt>
                <c:pt idx="3">
                  <c:v>368</c:v>
                </c:pt>
                <c:pt idx="4">
                  <c:v>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3B-4492-A5DC-979A633A7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741696"/>
        <c:axId val="39752064"/>
      </c:lineChart>
      <c:catAx>
        <c:axId val="39741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Aluminumspris (kr./tonn)</a:t>
                </a:r>
              </a:p>
            </c:rich>
          </c:tx>
          <c:layout>
            <c:manualLayout>
              <c:xMode val="edge"/>
              <c:yMode val="edge"/>
              <c:x val="0.63438797423049387"/>
              <c:y val="0.6761310846150047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9752064"/>
        <c:crosses val="autoZero"/>
        <c:auto val="1"/>
        <c:lblAlgn val="ctr"/>
        <c:lblOffset val="100"/>
        <c:noMultiLvlLbl val="0"/>
      </c:catAx>
      <c:valAx>
        <c:axId val="3975206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Nåverdi (mill.kr.)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9741696"/>
        <c:crosses val="autoZero"/>
        <c:crossBetween val="midCat"/>
      </c:valAx>
    </c:plotArea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42213327013052"/>
          <c:y val="7.3433861863157507E-2"/>
          <c:w val="0.74001530372966706"/>
          <c:h val="0.78332110641658415"/>
        </c:manualLayout>
      </c:layout>
      <c:lineChart>
        <c:grouping val="stacked"/>
        <c:varyColors val="0"/>
        <c:ser>
          <c:idx val="0"/>
          <c:order val="0"/>
          <c:marker>
            <c:symbol val="none"/>
          </c:marker>
          <c:cat>
            <c:numRef>
              <c:f>'Oppgave 6.4'!$T$9:$X$9</c:f>
              <c:numCache>
                <c:formatCode>#,##0</c:formatCode>
                <c:ptCount val="5"/>
                <c:pt idx="1">
                  <c:v>12500</c:v>
                </c:pt>
                <c:pt idx="2">
                  <c:v>15000</c:v>
                </c:pt>
                <c:pt idx="3">
                  <c:v>17500</c:v>
                </c:pt>
                <c:pt idx="4">
                  <c:v>20000</c:v>
                </c:pt>
              </c:numCache>
            </c:numRef>
          </c:cat>
          <c:val>
            <c:numRef>
              <c:f>'Oppgave 6.4'!$T$10:$X$10</c:f>
              <c:numCache>
                <c:formatCode>General</c:formatCode>
                <c:ptCount val="5"/>
                <c:pt idx="0">
                  <c:v>-269</c:v>
                </c:pt>
                <c:pt idx="1">
                  <c:v>-57</c:v>
                </c:pt>
                <c:pt idx="2">
                  <c:v>155</c:v>
                </c:pt>
                <c:pt idx="3">
                  <c:v>368</c:v>
                </c:pt>
                <c:pt idx="4">
                  <c:v>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29-42B7-9A2F-EEEB2B49E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760640"/>
        <c:axId val="39762560"/>
      </c:lineChart>
      <c:catAx>
        <c:axId val="39760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b="0"/>
                  <a:t>Aluminumspris (kr./tonn)</a:t>
                </a:r>
              </a:p>
            </c:rich>
          </c:tx>
          <c:layout>
            <c:manualLayout>
              <c:xMode val="edge"/>
              <c:yMode val="edge"/>
              <c:x val="0.63438797423049387"/>
              <c:y val="0.6761310846150047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9762560"/>
        <c:crosses val="autoZero"/>
        <c:auto val="1"/>
        <c:lblAlgn val="ctr"/>
        <c:lblOffset val="100"/>
        <c:noMultiLvlLbl val="0"/>
      </c:catAx>
      <c:valAx>
        <c:axId val="397625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="0"/>
                  <a:t>Nåverdi (millioner kroner)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9760640"/>
        <c:crosses val="autoZero"/>
        <c:crossBetween val="midCat"/>
      </c:valAx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05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14</xdr:row>
      <xdr:rowOff>66674</xdr:rowOff>
    </xdr:from>
    <xdr:to>
      <xdr:col>11</xdr:col>
      <xdr:colOff>9525</xdr:colOff>
      <xdr:row>33</xdr:row>
      <xdr:rowOff>161924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1514475</xdr:colOff>
      <xdr:row>27</xdr:row>
      <xdr:rowOff>0</xdr:rowOff>
    </xdr:from>
    <xdr:ext cx="1373261" cy="405432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514475" y="5143500"/>
          <a:ext cx="1373261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b-NO" sz="2000"/>
            <a:t>Nåverdi</a:t>
          </a:r>
          <a:r>
            <a:rPr lang="nb-NO" sz="2000" baseline="0"/>
            <a:t> &lt; 0</a:t>
          </a:r>
          <a:endParaRPr lang="nb-NO" sz="2000"/>
        </a:p>
      </xdr:txBody>
    </xdr:sp>
    <xdr:clientData/>
  </xdr:oneCellAnchor>
  <xdr:oneCellAnchor>
    <xdr:from>
      <xdr:col>3</xdr:col>
      <xdr:colOff>95250</xdr:colOff>
      <xdr:row>22</xdr:row>
      <xdr:rowOff>180975</xdr:rowOff>
    </xdr:from>
    <xdr:ext cx="1373261" cy="405432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3152775" y="4371975"/>
          <a:ext cx="1373261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b-NO" sz="2000"/>
            <a:t>Nåverdi</a:t>
          </a:r>
          <a:r>
            <a:rPr lang="nb-NO" sz="2000" baseline="0"/>
            <a:t> </a:t>
          </a:r>
          <a:r>
            <a:rPr lang="nb-NO" sz="2000"/>
            <a:t>&gt; 0</a:t>
          </a:r>
        </a:p>
      </xdr:txBody>
    </xdr:sp>
    <xdr:clientData/>
  </xdr:oneCellAnchor>
  <xdr:twoCellAnchor>
    <xdr:from>
      <xdr:col>2</xdr:col>
      <xdr:colOff>523877</xdr:colOff>
      <xdr:row>20</xdr:row>
      <xdr:rowOff>152400</xdr:rowOff>
    </xdr:from>
    <xdr:to>
      <xdr:col>2</xdr:col>
      <xdr:colOff>533400</xdr:colOff>
      <xdr:row>30</xdr:row>
      <xdr:rowOff>247650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 flipH="1">
          <a:off x="2619377" y="3962400"/>
          <a:ext cx="9523" cy="2143125"/>
        </a:xfrm>
        <a:prstGeom prst="line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1238250</xdr:colOff>
      <xdr:row>20</xdr:row>
      <xdr:rowOff>180975</xdr:rowOff>
    </xdr:from>
    <xdr:to>
      <xdr:col>2</xdr:col>
      <xdr:colOff>561975</xdr:colOff>
      <xdr:row>21</xdr:row>
      <xdr:rowOff>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1238250" y="3990975"/>
          <a:ext cx="1419225" cy="9525"/>
        </a:xfrm>
        <a:prstGeom prst="line">
          <a:avLst/>
        </a:prstGeom>
        <a:ln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0.30443</cdr:x>
      <cdr:y>0.23192</cdr:y>
    </cdr:from>
    <cdr:to>
      <cdr:x>0.4262</cdr:x>
      <cdr:y>0.33666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71625" y="885826"/>
          <a:ext cx="628650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0.28677</cdr:x>
      <cdr:y>0.2997</cdr:y>
    </cdr:from>
    <cdr:to>
      <cdr:x>0.34397</cdr:x>
      <cdr:y>0.32713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548F2212-CD29-4166-B916-1EFFA8455D33}"/>
            </a:ext>
          </a:extLst>
        </cdr:cNvPr>
        <cdr:cNvCxnSpPr/>
      </cdr:nvCxnSpPr>
      <cdr:spPr>
        <a:xfrm xmlns:a="http://schemas.openxmlformats.org/drawingml/2006/main" flipV="1">
          <a:off x="2250751" y="1187534"/>
          <a:ext cx="448940" cy="108689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0.30586</cdr:x>
      <cdr:y>0.29685</cdr:y>
    </cdr:from>
    <cdr:to>
      <cdr:x>0.33538</cdr:x>
      <cdr:y>0.34673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A85E2A08-2369-47A5-BC09-14D343EB03E7}"/>
            </a:ext>
          </a:extLst>
        </cdr:cNvPr>
        <cdr:cNvCxnSpPr/>
      </cdr:nvCxnSpPr>
      <cdr:spPr>
        <a:xfrm xmlns:a="http://schemas.openxmlformats.org/drawingml/2006/main">
          <a:off x="2400553" y="1176223"/>
          <a:ext cx="231691" cy="197645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0.68325</cdr:x>
      <cdr:y>0.625</cdr:y>
    </cdr:from>
    <cdr:to>
      <cdr:x>0.79976</cdr:x>
      <cdr:y>0.74279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362575" y="2476501"/>
          <a:ext cx="914400" cy="466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nb-NO" sz="2000"/>
            <a:t>Nåverdi = 0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533400</xdr:colOff>
      <xdr:row>18</xdr:row>
      <xdr:rowOff>95249</xdr:rowOff>
    </xdr:from>
    <xdr:to>
      <xdr:col>25</xdr:col>
      <xdr:colOff>31750</xdr:colOff>
      <xdr:row>39</xdr:row>
      <xdr:rowOff>177800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120650</xdr:rowOff>
    </xdr:from>
    <xdr:to>
      <xdr:col>16</xdr:col>
      <xdr:colOff>190500</xdr:colOff>
      <xdr:row>42</xdr:row>
      <xdr:rowOff>104776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</cdr:x>
      <cdr:y>0.46552</cdr:y>
    </cdr:from>
    <cdr:to>
      <cdr:x>0.50157</cdr:x>
      <cdr:y>0.56897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C4B42CBA-A29E-41A5-999C-CD5FCFF440E3}"/>
            </a:ext>
          </a:extLst>
        </cdr:cNvPr>
        <cdr:cNvCxnSpPr/>
      </cdr:nvCxnSpPr>
      <cdr:spPr>
        <a:xfrm xmlns:a="http://schemas.openxmlformats.org/drawingml/2006/main" flipV="1">
          <a:off x="3038475" y="1800226"/>
          <a:ext cx="9525" cy="40005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FF0000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0.13009</cdr:x>
      <cdr:y>0.45813</cdr:y>
    </cdr:from>
    <cdr:to>
      <cdr:x>0.50157</cdr:x>
      <cdr:y>0.46798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DEAA1272-898C-46A0-BF90-1BEFFF974421}"/>
            </a:ext>
          </a:extLst>
        </cdr:cNvPr>
        <cdr:cNvCxnSpPr/>
      </cdr:nvCxnSpPr>
      <cdr:spPr>
        <a:xfrm xmlns:a="http://schemas.openxmlformats.org/drawingml/2006/main" flipV="1">
          <a:off x="790575" y="1771651"/>
          <a:ext cx="2257425" cy="3810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FF0000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</cdr:x>
      <cdr:y>0.46552</cdr:y>
    </cdr:from>
    <cdr:to>
      <cdr:x>0.50157</cdr:x>
      <cdr:y>0.56897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E270CAC4-012A-4DAD-812F-08ED15F06002}"/>
            </a:ext>
          </a:extLst>
        </cdr:cNvPr>
        <cdr:cNvCxnSpPr/>
      </cdr:nvCxnSpPr>
      <cdr:spPr>
        <a:xfrm xmlns:a="http://schemas.openxmlformats.org/drawingml/2006/main" flipV="1">
          <a:off x="3038475" y="1800226"/>
          <a:ext cx="9525" cy="40005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FF0000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0.13009</cdr:x>
      <cdr:y>0.45813</cdr:y>
    </cdr:from>
    <cdr:to>
      <cdr:x>0.50157</cdr:x>
      <cdr:y>0.46798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FCB9D01C-04E2-41DF-A94A-1F74D85708A3}"/>
            </a:ext>
          </a:extLst>
        </cdr:cNvPr>
        <cdr:cNvCxnSpPr/>
      </cdr:nvCxnSpPr>
      <cdr:spPr>
        <a:xfrm xmlns:a="http://schemas.openxmlformats.org/drawingml/2006/main" flipV="1">
          <a:off x="790575" y="1771651"/>
          <a:ext cx="2257425" cy="3810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FF0000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0.12382</cdr:x>
      <cdr:y>0.26601</cdr:y>
    </cdr:from>
    <cdr:to>
      <cdr:x>0.87774</cdr:x>
      <cdr:y>0.65271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900F2BF4-EBEB-4F27-8B99-AC5A8A9646B9}"/>
            </a:ext>
          </a:extLst>
        </cdr:cNvPr>
        <cdr:cNvCxnSpPr/>
      </cdr:nvCxnSpPr>
      <cdr:spPr>
        <a:xfrm xmlns:a="http://schemas.openxmlformats.org/drawingml/2006/main" flipV="1">
          <a:off x="752475" y="1028700"/>
          <a:ext cx="4581525" cy="1495425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workbookViewId="0"/>
  </sheetViews>
  <sheetFormatPr baseColWidth="10" defaultColWidth="8.7109375" defaultRowHeight="15" x14ac:dyDescent="0.25"/>
  <cols>
    <col min="1" max="1" width="27.42578125" style="19" customWidth="1"/>
    <col min="2" max="2" width="4" style="19" customWidth="1"/>
    <col min="3" max="3" width="14.42578125" style="19" bestFit="1" customWidth="1"/>
    <col min="4" max="4" width="16.28515625" style="19" customWidth="1"/>
    <col min="5" max="8" width="7.42578125" style="19" customWidth="1"/>
    <col min="9" max="16384" width="8.7109375" style="19"/>
  </cols>
  <sheetData>
    <row r="1" spans="1:12" x14ac:dyDescent="0.25">
      <c r="A1" s="19" t="s">
        <v>10</v>
      </c>
      <c r="B1" s="20" t="s">
        <v>11</v>
      </c>
      <c r="C1" s="21">
        <v>100</v>
      </c>
      <c r="D1" s="19" t="s">
        <v>16</v>
      </c>
    </row>
    <row r="2" spans="1:12" x14ac:dyDescent="0.25">
      <c r="A2" s="19" t="s">
        <v>12</v>
      </c>
      <c r="B2" s="20" t="s">
        <v>13</v>
      </c>
      <c r="C2" s="21">
        <v>40</v>
      </c>
      <c r="D2" s="19" t="str">
        <f>D1</f>
        <v>kr. pr innsatt pr. dag</v>
      </c>
    </row>
    <row r="3" spans="1:12" x14ac:dyDescent="0.25">
      <c r="A3" s="19" t="s">
        <v>14</v>
      </c>
      <c r="B3" s="20" t="s">
        <v>15</v>
      </c>
      <c r="C3" s="22">
        <v>1400000</v>
      </c>
      <c r="D3" s="19" t="s">
        <v>17</v>
      </c>
      <c r="I3" s="23"/>
    </row>
    <row r="4" spans="1:12" x14ac:dyDescent="0.25">
      <c r="A4" s="19" t="s">
        <v>18</v>
      </c>
      <c r="B4" s="20" t="s">
        <v>21</v>
      </c>
      <c r="C4" s="22">
        <v>420000</v>
      </c>
      <c r="D4" s="19" t="s">
        <v>19</v>
      </c>
      <c r="I4" s="23"/>
    </row>
    <row r="5" spans="1:12" x14ac:dyDescent="0.25">
      <c r="A5" s="19" t="s">
        <v>20</v>
      </c>
      <c r="B5" s="20" t="s">
        <v>22</v>
      </c>
      <c r="C5" s="21">
        <v>30</v>
      </c>
      <c r="D5" s="19" t="s">
        <v>23</v>
      </c>
      <c r="I5" s="23"/>
      <c r="L5" s="24"/>
    </row>
    <row r="6" spans="1:12" x14ac:dyDescent="0.25">
      <c r="A6" s="19" t="s">
        <v>7</v>
      </c>
      <c r="B6" s="20" t="s">
        <v>24</v>
      </c>
      <c r="C6" s="21">
        <v>10</v>
      </c>
      <c r="D6" s="19" t="s">
        <v>8</v>
      </c>
    </row>
    <row r="7" spans="1:12" x14ac:dyDescent="0.25">
      <c r="A7" s="19" t="s">
        <v>25</v>
      </c>
      <c r="B7" s="20" t="s">
        <v>26</v>
      </c>
      <c r="C7" s="18">
        <v>0.02</v>
      </c>
      <c r="D7" s="19" t="s">
        <v>27</v>
      </c>
      <c r="L7" s="24"/>
    </row>
    <row r="8" spans="1:12" x14ac:dyDescent="0.25">
      <c r="L8" s="23"/>
    </row>
    <row r="9" spans="1:12" x14ac:dyDescent="0.25">
      <c r="A9" s="19" t="s">
        <v>9</v>
      </c>
      <c r="C9" s="24">
        <f>-C3-PV(C7,C6,((C1-C2)*C5*365-C4))</f>
        <v>728872.64647940965</v>
      </c>
      <c r="D9" s="19" t="s">
        <v>28</v>
      </c>
    </row>
    <row r="10" spans="1:12" x14ac:dyDescent="0.25">
      <c r="E10" s="33" t="s">
        <v>20</v>
      </c>
      <c r="F10" s="33"/>
      <c r="G10" s="33"/>
      <c r="H10" s="33"/>
      <c r="I10" s="33"/>
      <c r="J10" s="25"/>
    </row>
    <row r="11" spans="1:12" x14ac:dyDescent="0.25">
      <c r="E11" s="19">
        <v>25</v>
      </c>
      <c r="F11" s="19">
        <v>30</v>
      </c>
      <c r="G11" s="19">
        <v>35</v>
      </c>
      <c r="H11" s="19">
        <v>40</v>
      </c>
    </row>
    <row r="12" spans="1:12" x14ac:dyDescent="0.25">
      <c r="D12" s="19" t="s">
        <v>45</v>
      </c>
      <c r="E12" s="26">
        <v>12.5</v>
      </c>
      <c r="F12" s="26">
        <v>6.3</v>
      </c>
      <c r="G12" s="26">
        <v>4.3</v>
      </c>
      <c r="H12" s="26">
        <v>3.2</v>
      </c>
    </row>
    <row r="28" spans="8:10" ht="26.25" x14ac:dyDescent="0.4">
      <c r="H28" s="27" t="s">
        <v>46</v>
      </c>
    </row>
    <row r="31" spans="8:10" ht="23.25" x14ac:dyDescent="0.35">
      <c r="J31" s="28"/>
    </row>
  </sheetData>
  <mergeCells count="1">
    <mergeCell ref="E10:I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27"/>
  <sheetViews>
    <sheetView tabSelected="1" zoomScaleNormal="100" workbookViewId="0"/>
  </sheetViews>
  <sheetFormatPr baseColWidth="10" defaultColWidth="11.42578125" defaultRowHeight="15" outlineLevelRow="1" outlineLevelCol="1" x14ac:dyDescent="0.25"/>
  <cols>
    <col min="1" max="1" width="21.28515625" style="1" customWidth="1"/>
    <col min="2" max="2" width="13.5703125" style="1" customWidth="1"/>
    <col min="3" max="3" width="8" style="1" customWidth="1"/>
    <col min="4" max="4" width="11.42578125" style="1" customWidth="1"/>
    <col min="5" max="5" width="11.28515625" style="1" customWidth="1"/>
    <col min="6" max="7" width="7.28515625" style="1" customWidth="1"/>
    <col min="8" max="15" width="9.140625" style="1" hidden="1" customWidth="1" outlineLevel="1"/>
    <col min="16" max="16" width="7.7109375" style="1" customWidth="1" collapsed="1"/>
    <col min="17" max="17" width="8.140625" style="1" customWidth="1"/>
    <col min="18" max="18" width="5.5703125" style="1" customWidth="1"/>
    <col min="19" max="19" width="14.28515625" style="1" customWidth="1"/>
    <col min="20" max="20" width="9.28515625" style="1" bestFit="1" customWidth="1"/>
    <col min="21" max="21" width="11.42578125" style="1" customWidth="1"/>
    <col min="22" max="22" width="12.85546875" style="1" customWidth="1"/>
    <col min="23" max="256" width="11.42578125" style="1"/>
    <col min="257" max="257" width="21.28515625" style="1" customWidth="1"/>
    <col min="258" max="258" width="13.5703125" style="1" customWidth="1"/>
    <col min="259" max="259" width="8" style="1" customWidth="1"/>
    <col min="260" max="260" width="11.42578125" style="1" customWidth="1"/>
    <col min="261" max="261" width="11.28515625" style="1" customWidth="1"/>
    <col min="262" max="263" width="7.28515625" style="1" customWidth="1"/>
    <col min="264" max="271" width="0" style="1" hidden="1" customWidth="1"/>
    <col min="272" max="272" width="7.7109375" style="1" customWidth="1"/>
    <col min="273" max="273" width="8.140625" style="1" customWidth="1"/>
    <col min="274" max="274" width="5.5703125" style="1" customWidth="1"/>
    <col min="275" max="275" width="14.28515625" style="1" customWidth="1"/>
    <col min="276" max="276" width="9.28515625" style="1" bestFit="1" customWidth="1"/>
    <col min="277" max="277" width="11.42578125" style="1" customWidth="1"/>
    <col min="278" max="278" width="18" style="1" customWidth="1"/>
    <col min="279" max="512" width="11.42578125" style="1"/>
    <col min="513" max="513" width="21.28515625" style="1" customWidth="1"/>
    <col min="514" max="514" width="13.5703125" style="1" customWidth="1"/>
    <col min="515" max="515" width="8" style="1" customWidth="1"/>
    <col min="516" max="516" width="11.42578125" style="1" customWidth="1"/>
    <col min="517" max="517" width="11.28515625" style="1" customWidth="1"/>
    <col min="518" max="519" width="7.28515625" style="1" customWidth="1"/>
    <col min="520" max="527" width="0" style="1" hidden="1" customWidth="1"/>
    <col min="528" max="528" width="7.7109375" style="1" customWidth="1"/>
    <col min="529" max="529" width="8.140625" style="1" customWidth="1"/>
    <col min="530" max="530" width="5.5703125" style="1" customWidth="1"/>
    <col min="531" max="531" width="14.28515625" style="1" customWidth="1"/>
    <col min="532" max="532" width="9.28515625" style="1" bestFit="1" customWidth="1"/>
    <col min="533" max="533" width="11.42578125" style="1" customWidth="1"/>
    <col min="534" max="534" width="18" style="1" customWidth="1"/>
    <col min="535" max="768" width="11.42578125" style="1"/>
    <col min="769" max="769" width="21.28515625" style="1" customWidth="1"/>
    <col min="770" max="770" width="13.5703125" style="1" customWidth="1"/>
    <col min="771" max="771" width="8" style="1" customWidth="1"/>
    <col min="772" max="772" width="11.42578125" style="1" customWidth="1"/>
    <col min="773" max="773" width="11.28515625" style="1" customWidth="1"/>
    <col min="774" max="775" width="7.28515625" style="1" customWidth="1"/>
    <col min="776" max="783" width="0" style="1" hidden="1" customWidth="1"/>
    <col min="784" max="784" width="7.7109375" style="1" customWidth="1"/>
    <col min="785" max="785" width="8.140625" style="1" customWidth="1"/>
    <col min="786" max="786" width="5.5703125" style="1" customWidth="1"/>
    <col min="787" max="787" width="14.28515625" style="1" customWidth="1"/>
    <col min="788" max="788" width="9.28515625" style="1" bestFit="1" customWidth="1"/>
    <col min="789" max="789" width="11.42578125" style="1" customWidth="1"/>
    <col min="790" max="790" width="18" style="1" customWidth="1"/>
    <col min="791" max="1024" width="11.42578125" style="1"/>
    <col min="1025" max="1025" width="21.28515625" style="1" customWidth="1"/>
    <col min="1026" max="1026" width="13.5703125" style="1" customWidth="1"/>
    <col min="1027" max="1027" width="8" style="1" customWidth="1"/>
    <col min="1028" max="1028" width="11.42578125" style="1" customWidth="1"/>
    <col min="1029" max="1029" width="11.28515625" style="1" customWidth="1"/>
    <col min="1030" max="1031" width="7.28515625" style="1" customWidth="1"/>
    <col min="1032" max="1039" width="0" style="1" hidden="1" customWidth="1"/>
    <col min="1040" max="1040" width="7.7109375" style="1" customWidth="1"/>
    <col min="1041" max="1041" width="8.140625" style="1" customWidth="1"/>
    <col min="1042" max="1042" width="5.5703125" style="1" customWidth="1"/>
    <col min="1043" max="1043" width="14.28515625" style="1" customWidth="1"/>
    <col min="1044" max="1044" width="9.28515625" style="1" bestFit="1" customWidth="1"/>
    <col min="1045" max="1045" width="11.42578125" style="1" customWidth="1"/>
    <col min="1046" max="1046" width="18" style="1" customWidth="1"/>
    <col min="1047" max="1280" width="11.42578125" style="1"/>
    <col min="1281" max="1281" width="21.28515625" style="1" customWidth="1"/>
    <col min="1282" max="1282" width="13.5703125" style="1" customWidth="1"/>
    <col min="1283" max="1283" width="8" style="1" customWidth="1"/>
    <col min="1284" max="1284" width="11.42578125" style="1" customWidth="1"/>
    <col min="1285" max="1285" width="11.28515625" style="1" customWidth="1"/>
    <col min="1286" max="1287" width="7.28515625" style="1" customWidth="1"/>
    <col min="1288" max="1295" width="0" style="1" hidden="1" customWidth="1"/>
    <col min="1296" max="1296" width="7.7109375" style="1" customWidth="1"/>
    <col min="1297" max="1297" width="8.140625" style="1" customWidth="1"/>
    <col min="1298" max="1298" width="5.5703125" style="1" customWidth="1"/>
    <col min="1299" max="1299" width="14.28515625" style="1" customWidth="1"/>
    <col min="1300" max="1300" width="9.28515625" style="1" bestFit="1" customWidth="1"/>
    <col min="1301" max="1301" width="11.42578125" style="1" customWidth="1"/>
    <col min="1302" max="1302" width="18" style="1" customWidth="1"/>
    <col min="1303" max="1536" width="11.42578125" style="1"/>
    <col min="1537" max="1537" width="21.28515625" style="1" customWidth="1"/>
    <col min="1538" max="1538" width="13.5703125" style="1" customWidth="1"/>
    <col min="1539" max="1539" width="8" style="1" customWidth="1"/>
    <col min="1540" max="1540" width="11.42578125" style="1" customWidth="1"/>
    <col min="1541" max="1541" width="11.28515625" style="1" customWidth="1"/>
    <col min="1542" max="1543" width="7.28515625" style="1" customWidth="1"/>
    <col min="1544" max="1551" width="0" style="1" hidden="1" customWidth="1"/>
    <col min="1552" max="1552" width="7.7109375" style="1" customWidth="1"/>
    <col min="1553" max="1553" width="8.140625" style="1" customWidth="1"/>
    <col min="1554" max="1554" width="5.5703125" style="1" customWidth="1"/>
    <col min="1555" max="1555" width="14.28515625" style="1" customWidth="1"/>
    <col min="1556" max="1556" width="9.28515625" style="1" bestFit="1" customWidth="1"/>
    <col min="1557" max="1557" width="11.42578125" style="1" customWidth="1"/>
    <col min="1558" max="1558" width="18" style="1" customWidth="1"/>
    <col min="1559" max="1792" width="11.42578125" style="1"/>
    <col min="1793" max="1793" width="21.28515625" style="1" customWidth="1"/>
    <col min="1794" max="1794" width="13.5703125" style="1" customWidth="1"/>
    <col min="1795" max="1795" width="8" style="1" customWidth="1"/>
    <col min="1796" max="1796" width="11.42578125" style="1" customWidth="1"/>
    <col min="1797" max="1797" width="11.28515625" style="1" customWidth="1"/>
    <col min="1798" max="1799" width="7.28515625" style="1" customWidth="1"/>
    <col min="1800" max="1807" width="0" style="1" hidden="1" customWidth="1"/>
    <col min="1808" max="1808" width="7.7109375" style="1" customWidth="1"/>
    <col min="1809" max="1809" width="8.140625" style="1" customWidth="1"/>
    <col min="1810" max="1810" width="5.5703125" style="1" customWidth="1"/>
    <col min="1811" max="1811" width="14.28515625" style="1" customWidth="1"/>
    <col min="1812" max="1812" width="9.28515625" style="1" bestFit="1" customWidth="1"/>
    <col min="1813" max="1813" width="11.42578125" style="1" customWidth="1"/>
    <col min="1814" max="1814" width="18" style="1" customWidth="1"/>
    <col min="1815" max="2048" width="11.42578125" style="1"/>
    <col min="2049" max="2049" width="21.28515625" style="1" customWidth="1"/>
    <col min="2050" max="2050" width="13.5703125" style="1" customWidth="1"/>
    <col min="2051" max="2051" width="8" style="1" customWidth="1"/>
    <col min="2052" max="2052" width="11.42578125" style="1" customWidth="1"/>
    <col min="2053" max="2053" width="11.28515625" style="1" customWidth="1"/>
    <col min="2054" max="2055" width="7.28515625" style="1" customWidth="1"/>
    <col min="2056" max="2063" width="0" style="1" hidden="1" customWidth="1"/>
    <col min="2064" max="2064" width="7.7109375" style="1" customWidth="1"/>
    <col min="2065" max="2065" width="8.140625" style="1" customWidth="1"/>
    <col min="2066" max="2066" width="5.5703125" style="1" customWidth="1"/>
    <col min="2067" max="2067" width="14.28515625" style="1" customWidth="1"/>
    <col min="2068" max="2068" width="9.28515625" style="1" bestFit="1" customWidth="1"/>
    <col min="2069" max="2069" width="11.42578125" style="1" customWidth="1"/>
    <col min="2070" max="2070" width="18" style="1" customWidth="1"/>
    <col min="2071" max="2304" width="11.42578125" style="1"/>
    <col min="2305" max="2305" width="21.28515625" style="1" customWidth="1"/>
    <col min="2306" max="2306" width="13.5703125" style="1" customWidth="1"/>
    <col min="2307" max="2307" width="8" style="1" customWidth="1"/>
    <col min="2308" max="2308" width="11.42578125" style="1" customWidth="1"/>
    <col min="2309" max="2309" width="11.28515625" style="1" customWidth="1"/>
    <col min="2310" max="2311" width="7.28515625" style="1" customWidth="1"/>
    <col min="2312" max="2319" width="0" style="1" hidden="1" customWidth="1"/>
    <col min="2320" max="2320" width="7.7109375" style="1" customWidth="1"/>
    <col min="2321" max="2321" width="8.140625" style="1" customWidth="1"/>
    <col min="2322" max="2322" width="5.5703125" style="1" customWidth="1"/>
    <col min="2323" max="2323" width="14.28515625" style="1" customWidth="1"/>
    <col min="2324" max="2324" width="9.28515625" style="1" bestFit="1" customWidth="1"/>
    <col min="2325" max="2325" width="11.42578125" style="1" customWidth="1"/>
    <col min="2326" max="2326" width="18" style="1" customWidth="1"/>
    <col min="2327" max="2560" width="11.42578125" style="1"/>
    <col min="2561" max="2561" width="21.28515625" style="1" customWidth="1"/>
    <col min="2562" max="2562" width="13.5703125" style="1" customWidth="1"/>
    <col min="2563" max="2563" width="8" style="1" customWidth="1"/>
    <col min="2564" max="2564" width="11.42578125" style="1" customWidth="1"/>
    <col min="2565" max="2565" width="11.28515625" style="1" customWidth="1"/>
    <col min="2566" max="2567" width="7.28515625" style="1" customWidth="1"/>
    <col min="2568" max="2575" width="0" style="1" hidden="1" customWidth="1"/>
    <col min="2576" max="2576" width="7.7109375" style="1" customWidth="1"/>
    <col min="2577" max="2577" width="8.140625" style="1" customWidth="1"/>
    <col min="2578" max="2578" width="5.5703125" style="1" customWidth="1"/>
    <col min="2579" max="2579" width="14.28515625" style="1" customWidth="1"/>
    <col min="2580" max="2580" width="9.28515625" style="1" bestFit="1" customWidth="1"/>
    <col min="2581" max="2581" width="11.42578125" style="1" customWidth="1"/>
    <col min="2582" max="2582" width="18" style="1" customWidth="1"/>
    <col min="2583" max="2816" width="11.42578125" style="1"/>
    <col min="2817" max="2817" width="21.28515625" style="1" customWidth="1"/>
    <col min="2818" max="2818" width="13.5703125" style="1" customWidth="1"/>
    <col min="2819" max="2819" width="8" style="1" customWidth="1"/>
    <col min="2820" max="2820" width="11.42578125" style="1" customWidth="1"/>
    <col min="2821" max="2821" width="11.28515625" style="1" customWidth="1"/>
    <col min="2822" max="2823" width="7.28515625" style="1" customWidth="1"/>
    <col min="2824" max="2831" width="0" style="1" hidden="1" customWidth="1"/>
    <col min="2832" max="2832" width="7.7109375" style="1" customWidth="1"/>
    <col min="2833" max="2833" width="8.140625" style="1" customWidth="1"/>
    <col min="2834" max="2834" width="5.5703125" style="1" customWidth="1"/>
    <col min="2835" max="2835" width="14.28515625" style="1" customWidth="1"/>
    <col min="2836" max="2836" width="9.28515625" style="1" bestFit="1" customWidth="1"/>
    <col min="2837" max="2837" width="11.42578125" style="1" customWidth="1"/>
    <col min="2838" max="2838" width="18" style="1" customWidth="1"/>
    <col min="2839" max="3072" width="11.42578125" style="1"/>
    <col min="3073" max="3073" width="21.28515625" style="1" customWidth="1"/>
    <col min="3074" max="3074" width="13.5703125" style="1" customWidth="1"/>
    <col min="3075" max="3075" width="8" style="1" customWidth="1"/>
    <col min="3076" max="3076" width="11.42578125" style="1" customWidth="1"/>
    <col min="3077" max="3077" width="11.28515625" style="1" customWidth="1"/>
    <col min="3078" max="3079" width="7.28515625" style="1" customWidth="1"/>
    <col min="3080" max="3087" width="0" style="1" hidden="1" customWidth="1"/>
    <col min="3088" max="3088" width="7.7109375" style="1" customWidth="1"/>
    <col min="3089" max="3089" width="8.140625" style="1" customWidth="1"/>
    <col min="3090" max="3090" width="5.5703125" style="1" customWidth="1"/>
    <col min="3091" max="3091" width="14.28515625" style="1" customWidth="1"/>
    <col min="3092" max="3092" width="9.28515625" style="1" bestFit="1" customWidth="1"/>
    <col min="3093" max="3093" width="11.42578125" style="1" customWidth="1"/>
    <col min="3094" max="3094" width="18" style="1" customWidth="1"/>
    <col min="3095" max="3328" width="11.42578125" style="1"/>
    <col min="3329" max="3329" width="21.28515625" style="1" customWidth="1"/>
    <col min="3330" max="3330" width="13.5703125" style="1" customWidth="1"/>
    <col min="3331" max="3331" width="8" style="1" customWidth="1"/>
    <col min="3332" max="3332" width="11.42578125" style="1" customWidth="1"/>
    <col min="3333" max="3333" width="11.28515625" style="1" customWidth="1"/>
    <col min="3334" max="3335" width="7.28515625" style="1" customWidth="1"/>
    <col min="3336" max="3343" width="0" style="1" hidden="1" customWidth="1"/>
    <col min="3344" max="3344" width="7.7109375" style="1" customWidth="1"/>
    <col min="3345" max="3345" width="8.140625" style="1" customWidth="1"/>
    <col min="3346" max="3346" width="5.5703125" style="1" customWidth="1"/>
    <col min="3347" max="3347" width="14.28515625" style="1" customWidth="1"/>
    <col min="3348" max="3348" width="9.28515625" style="1" bestFit="1" customWidth="1"/>
    <col min="3349" max="3349" width="11.42578125" style="1" customWidth="1"/>
    <col min="3350" max="3350" width="18" style="1" customWidth="1"/>
    <col min="3351" max="3584" width="11.42578125" style="1"/>
    <col min="3585" max="3585" width="21.28515625" style="1" customWidth="1"/>
    <col min="3586" max="3586" width="13.5703125" style="1" customWidth="1"/>
    <col min="3587" max="3587" width="8" style="1" customWidth="1"/>
    <col min="3588" max="3588" width="11.42578125" style="1" customWidth="1"/>
    <col min="3589" max="3589" width="11.28515625" style="1" customWidth="1"/>
    <col min="3590" max="3591" width="7.28515625" style="1" customWidth="1"/>
    <col min="3592" max="3599" width="0" style="1" hidden="1" customWidth="1"/>
    <col min="3600" max="3600" width="7.7109375" style="1" customWidth="1"/>
    <col min="3601" max="3601" width="8.140625" style="1" customWidth="1"/>
    <col min="3602" max="3602" width="5.5703125" style="1" customWidth="1"/>
    <col min="3603" max="3603" width="14.28515625" style="1" customWidth="1"/>
    <col min="3604" max="3604" width="9.28515625" style="1" bestFit="1" customWidth="1"/>
    <col min="3605" max="3605" width="11.42578125" style="1" customWidth="1"/>
    <col min="3606" max="3606" width="18" style="1" customWidth="1"/>
    <col min="3607" max="3840" width="11.42578125" style="1"/>
    <col min="3841" max="3841" width="21.28515625" style="1" customWidth="1"/>
    <col min="3842" max="3842" width="13.5703125" style="1" customWidth="1"/>
    <col min="3843" max="3843" width="8" style="1" customWidth="1"/>
    <col min="3844" max="3844" width="11.42578125" style="1" customWidth="1"/>
    <col min="3845" max="3845" width="11.28515625" style="1" customWidth="1"/>
    <col min="3846" max="3847" width="7.28515625" style="1" customWidth="1"/>
    <col min="3848" max="3855" width="0" style="1" hidden="1" customWidth="1"/>
    <col min="3856" max="3856" width="7.7109375" style="1" customWidth="1"/>
    <col min="3857" max="3857" width="8.140625" style="1" customWidth="1"/>
    <col min="3858" max="3858" width="5.5703125" style="1" customWidth="1"/>
    <col min="3859" max="3859" width="14.28515625" style="1" customWidth="1"/>
    <col min="3860" max="3860" width="9.28515625" style="1" bestFit="1" customWidth="1"/>
    <col min="3861" max="3861" width="11.42578125" style="1" customWidth="1"/>
    <col min="3862" max="3862" width="18" style="1" customWidth="1"/>
    <col min="3863" max="4096" width="11.42578125" style="1"/>
    <col min="4097" max="4097" width="21.28515625" style="1" customWidth="1"/>
    <col min="4098" max="4098" width="13.5703125" style="1" customWidth="1"/>
    <col min="4099" max="4099" width="8" style="1" customWidth="1"/>
    <col min="4100" max="4100" width="11.42578125" style="1" customWidth="1"/>
    <col min="4101" max="4101" width="11.28515625" style="1" customWidth="1"/>
    <col min="4102" max="4103" width="7.28515625" style="1" customWidth="1"/>
    <col min="4104" max="4111" width="0" style="1" hidden="1" customWidth="1"/>
    <col min="4112" max="4112" width="7.7109375" style="1" customWidth="1"/>
    <col min="4113" max="4113" width="8.140625" style="1" customWidth="1"/>
    <col min="4114" max="4114" width="5.5703125" style="1" customWidth="1"/>
    <col min="4115" max="4115" width="14.28515625" style="1" customWidth="1"/>
    <col min="4116" max="4116" width="9.28515625" style="1" bestFit="1" customWidth="1"/>
    <col min="4117" max="4117" width="11.42578125" style="1" customWidth="1"/>
    <col min="4118" max="4118" width="18" style="1" customWidth="1"/>
    <col min="4119" max="4352" width="11.42578125" style="1"/>
    <col min="4353" max="4353" width="21.28515625" style="1" customWidth="1"/>
    <col min="4354" max="4354" width="13.5703125" style="1" customWidth="1"/>
    <col min="4355" max="4355" width="8" style="1" customWidth="1"/>
    <col min="4356" max="4356" width="11.42578125" style="1" customWidth="1"/>
    <col min="4357" max="4357" width="11.28515625" style="1" customWidth="1"/>
    <col min="4358" max="4359" width="7.28515625" style="1" customWidth="1"/>
    <col min="4360" max="4367" width="0" style="1" hidden="1" customWidth="1"/>
    <col min="4368" max="4368" width="7.7109375" style="1" customWidth="1"/>
    <col min="4369" max="4369" width="8.140625" style="1" customWidth="1"/>
    <col min="4370" max="4370" width="5.5703125" style="1" customWidth="1"/>
    <col min="4371" max="4371" width="14.28515625" style="1" customWidth="1"/>
    <col min="4372" max="4372" width="9.28515625" style="1" bestFit="1" customWidth="1"/>
    <col min="4373" max="4373" width="11.42578125" style="1" customWidth="1"/>
    <col min="4374" max="4374" width="18" style="1" customWidth="1"/>
    <col min="4375" max="4608" width="11.42578125" style="1"/>
    <col min="4609" max="4609" width="21.28515625" style="1" customWidth="1"/>
    <col min="4610" max="4610" width="13.5703125" style="1" customWidth="1"/>
    <col min="4611" max="4611" width="8" style="1" customWidth="1"/>
    <col min="4612" max="4612" width="11.42578125" style="1" customWidth="1"/>
    <col min="4613" max="4613" width="11.28515625" style="1" customWidth="1"/>
    <col min="4614" max="4615" width="7.28515625" style="1" customWidth="1"/>
    <col min="4616" max="4623" width="0" style="1" hidden="1" customWidth="1"/>
    <col min="4624" max="4624" width="7.7109375" style="1" customWidth="1"/>
    <col min="4625" max="4625" width="8.140625" style="1" customWidth="1"/>
    <col min="4626" max="4626" width="5.5703125" style="1" customWidth="1"/>
    <col min="4627" max="4627" width="14.28515625" style="1" customWidth="1"/>
    <col min="4628" max="4628" width="9.28515625" style="1" bestFit="1" customWidth="1"/>
    <col min="4629" max="4629" width="11.42578125" style="1" customWidth="1"/>
    <col min="4630" max="4630" width="18" style="1" customWidth="1"/>
    <col min="4631" max="4864" width="11.42578125" style="1"/>
    <col min="4865" max="4865" width="21.28515625" style="1" customWidth="1"/>
    <col min="4866" max="4866" width="13.5703125" style="1" customWidth="1"/>
    <col min="4867" max="4867" width="8" style="1" customWidth="1"/>
    <col min="4868" max="4868" width="11.42578125" style="1" customWidth="1"/>
    <col min="4869" max="4869" width="11.28515625" style="1" customWidth="1"/>
    <col min="4870" max="4871" width="7.28515625" style="1" customWidth="1"/>
    <col min="4872" max="4879" width="0" style="1" hidden="1" customWidth="1"/>
    <col min="4880" max="4880" width="7.7109375" style="1" customWidth="1"/>
    <col min="4881" max="4881" width="8.140625" style="1" customWidth="1"/>
    <col min="4882" max="4882" width="5.5703125" style="1" customWidth="1"/>
    <col min="4883" max="4883" width="14.28515625" style="1" customWidth="1"/>
    <col min="4884" max="4884" width="9.28515625" style="1" bestFit="1" customWidth="1"/>
    <col min="4885" max="4885" width="11.42578125" style="1" customWidth="1"/>
    <col min="4886" max="4886" width="18" style="1" customWidth="1"/>
    <col min="4887" max="5120" width="11.42578125" style="1"/>
    <col min="5121" max="5121" width="21.28515625" style="1" customWidth="1"/>
    <col min="5122" max="5122" width="13.5703125" style="1" customWidth="1"/>
    <col min="5123" max="5123" width="8" style="1" customWidth="1"/>
    <col min="5124" max="5124" width="11.42578125" style="1" customWidth="1"/>
    <col min="5125" max="5125" width="11.28515625" style="1" customWidth="1"/>
    <col min="5126" max="5127" width="7.28515625" style="1" customWidth="1"/>
    <col min="5128" max="5135" width="0" style="1" hidden="1" customWidth="1"/>
    <col min="5136" max="5136" width="7.7109375" style="1" customWidth="1"/>
    <col min="5137" max="5137" width="8.140625" style="1" customWidth="1"/>
    <col min="5138" max="5138" width="5.5703125" style="1" customWidth="1"/>
    <col min="5139" max="5139" width="14.28515625" style="1" customWidth="1"/>
    <col min="5140" max="5140" width="9.28515625" style="1" bestFit="1" customWidth="1"/>
    <col min="5141" max="5141" width="11.42578125" style="1" customWidth="1"/>
    <col min="5142" max="5142" width="18" style="1" customWidth="1"/>
    <col min="5143" max="5376" width="11.42578125" style="1"/>
    <col min="5377" max="5377" width="21.28515625" style="1" customWidth="1"/>
    <col min="5378" max="5378" width="13.5703125" style="1" customWidth="1"/>
    <col min="5379" max="5379" width="8" style="1" customWidth="1"/>
    <col min="5380" max="5380" width="11.42578125" style="1" customWidth="1"/>
    <col min="5381" max="5381" width="11.28515625" style="1" customWidth="1"/>
    <col min="5382" max="5383" width="7.28515625" style="1" customWidth="1"/>
    <col min="5384" max="5391" width="0" style="1" hidden="1" customWidth="1"/>
    <col min="5392" max="5392" width="7.7109375" style="1" customWidth="1"/>
    <col min="5393" max="5393" width="8.140625" style="1" customWidth="1"/>
    <col min="5394" max="5394" width="5.5703125" style="1" customWidth="1"/>
    <col min="5395" max="5395" width="14.28515625" style="1" customWidth="1"/>
    <col min="5396" max="5396" width="9.28515625" style="1" bestFit="1" customWidth="1"/>
    <col min="5397" max="5397" width="11.42578125" style="1" customWidth="1"/>
    <col min="5398" max="5398" width="18" style="1" customWidth="1"/>
    <col min="5399" max="5632" width="11.42578125" style="1"/>
    <col min="5633" max="5633" width="21.28515625" style="1" customWidth="1"/>
    <col min="5634" max="5634" width="13.5703125" style="1" customWidth="1"/>
    <col min="5635" max="5635" width="8" style="1" customWidth="1"/>
    <col min="5636" max="5636" width="11.42578125" style="1" customWidth="1"/>
    <col min="5637" max="5637" width="11.28515625" style="1" customWidth="1"/>
    <col min="5638" max="5639" width="7.28515625" style="1" customWidth="1"/>
    <col min="5640" max="5647" width="0" style="1" hidden="1" customWidth="1"/>
    <col min="5648" max="5648" width="7.7109375" style="1" customWidth="1"/>
    <col min="5649" max="5649" width="8.140625" style="1" customWidth="1"/>
    <col min="5650" max="5650" width="5.5703125" style="1" customWidth="1"/>
    <col min="5651" max="5651" width="14.28515625" style="1" customWidth="1"/>
    <col min="5652" max="5652" width="9.28515625" style="1" bestFit="1" customWidth="1"/>
    <col min="5653" max="5653" width="11.42578125" style="1" customWidth="1"/>
    <col min="5654" max="5654" width="18" style="1" customWidth="1"/>
    <col min="5655" max="5888" width="11.42578125" style="1"/>
    <col min="5889" max="5889" width="21.28515625" style="1" customWidth="1"/>
    <col min="5890" max="5890" width="13.5703125" style="1" customWidth="1"/>
    <col min="5891" max="5891" width="8" style="1" customWidth="1"/>
    <col min="5892" max="5892" width="11.42578125" style="1" customWidth="1"/>
    <col min="5893" max="5893" width="11.28515625" style="1" customWidth="1"/>
    <col min="5894" max="5895" width="7.28515625" style="1" customWidth="1"/>
    <col min="5896" max="5903" width="0" style="1" hidden="1" customWidth="1"/>
    <col min="5904" max="5904" width="7.7109375" style="1" customWidth="1"/>
    <col min="5905" max="5905" width="8.140625" style="1" customWidth="1"/>
    <col min="5906" max="5906" width="5.5703125" style="1" customWidth="1"/>
    <col min="5907" max="5907" width="14.28515625" style="1" customWidth="1"/>
    <col min="5908" max="5908" width="9.28515625" style="1" bestFit="1" customWidth="1"/>
    <col min="5909" max="5909" width="11.42578125" style="1" customWidth="1"/>
    <col min="5910" max="5910" width="18" style="1" customWidth="1"/>
    <col min="5911" max="6144" width="11.42578125" style="1"/>
    <col min="6145" max="6145" width="21.28515625" style="1" customWidth="1"/>
    <col min="6146" max="6146" width="13.5703125" style="1" customWidth="1"/>
    <col min="6147" max="6147" width="8" style="1" customWidth="1"/>
    <col min="6148" max="6148" width="11.42578125" style="1" customWidth="1"/>
    <col min="6149" max="6149" width="11.28515625" style="1" customWidth="1"/>
    <col min="6150" max="6151" width="7.28515625" style="1" customWidth="1"/>
    <col min="6152" max="6159" width="0" style="1" hidden="1" customWidth="1"/>
    <col min="6160" max="6160" width="7.7109375" style="1" customWidth="1"/>
    <col min="6161" max="6161" width="8.140625" style="1" customWidth="1"/>
    <col min="6162" max="6162" width="5.5703125" style="1" customWidth="1"/>
    <col min="6163" max="6163" width="14.28515625" style="1" customWidth="1"/>
    <col min="6164" max="6164" width="9.28515625" style="1" bestFit="1" customWidth="1"/>
    <col min="6165" max="6165" width="11.42578125" style="1" customWidth="1"/>
    <col min="6166" max="6166" width="18" style="1" customWidth="1"/>
    <col min="6167" max="6400" width="11.42578125" style="1"/>
    <col min="6401" max="6401" width="21.28515625" style="1" customWidth="1"/>
    <col min="6402" max="6402" width="13.5703125" style="1" customWidth="1"/>
    <col min="6403" max="6403" width="8" style="1" customWidth="1"/>
    <col min="6404" max="6404" width="11.42578125" style="1" customWidth="1"/>
    <col min="6405" max="6405" width="11.28515625" style="1" customWidth="1"/>
    <col min="6406" max="6407" width="7.28515625" style="1" customWidth="1"/>
    <col min="6408" max="6415" width="0" style="1" hidden="1" customWidth="1"/>
    <col min="6416" max="6416" width="7.7109375" style="1" customWidth="1"/>
    <col min="6417" max="6417" width="8.140625" style="1" customWidth="1"/>
    <col min="6418" max="6418" width="5.5703125" style="1" customWidth="1"/>
    <col min="6419" max="6419" width="14.28515625" style="1" customWidth="1"/>
    <col min="6420" max="6420" width="9.28515625" style="1" bestFit="1" customWidth="1"/>
    <col min="6421" max="6421" width="11.42578125" style="1" customWidth="1"/>
    <col min="6422" max="6422" width="18" style="1" customWidth="1"/>
    <col min="6423" max="6656" width="11.42578125" style="1"/>
    <col min="6657" max="6657" width="21.28515625" style="1" customWidth="1"/>
    <col min="6658" max="6658" width="13.5703125" style="1" customWidth="1"/>
    <col min="6659" max="6659" width="8" style="1" customWidth="1"/>
    <col min="6660" max="6660" width="11.42578125" style="1" customWidth="1"/>
    <col min="6661" max="6661" width="11.28515625" style="1" customWidth="1"/>
    <col min="6662" max="6663" width="7.28515625" style="1" customWidth="1"/>
    <col min="6664" max="6671" width="0" style="1" hidden="1" customWidth="1"/>
    <col min="6672" max="6672" width="7.7109375" style="1" customWidth="1"/>
    <col min="6673" max="6673" width="8.140625" style="1" customWidth="1"/>
    <col min="6674" max="6674" width="5.5703125" style="1" customWidth="1"/>
    <col min="6675" max="6675" width="14.28515625" style="1" customWidth="1"/>
    <col min="6676" max="6676" width="9.28515625" style="1" bestFit="1" customWidth="1"/>
    <col min="6677" max="6677" width="11.42578125" style="1" customWidth="1"/>
    <col min="6678" max="6678" width="18" style="1" customWidth="1"/>
    <col min="6679" max="6912" width="11.42578125" style="1"/>
    <col min="6913" max="6913" width="21.28515625" style="1" customWidth="1"/>
    <col min="6914" max="6914" width="13.5703125" style="1" customWidth="1"/>
    <col min="6915" max="6915" width="8" style="1" customWidth="1"/>
    <col min="6916" max="6916" width="11.42578125" style="1" customWidth="1"/>
    <col min="6917" max="6917" width="11.28515625" style="1" customWidth="1"/>
    <col min="6918" max="6919" width="7.28515625" style="1" customWidth="1"/>
    <col min="6920" max="6927" width="0" style="1" hidden="1" customWidth="1"/>
    <col min="6928" max="6928" width="7.7109375" style="1" customWidth="1"/>
    <col min="6929" max="6929" width="8.140625" style="1" customWidth="1"/>
    <col min="6930" max="6930" width="5.5703125" style="1" customWidth="1"/>
    <col min="6931" max="6931" width="14.28515625" style="1" customWidth="1"/>
    <col min="6932" max="6932" width="9.28515625" style="1" bestFit="1" customWidth="1"/>
    <col min="6933" max="6933" width="11.42578125" style="1" customWidth="1"/>
    <col min="6934" max="6934" width="18" style="1" customWidth="1"/>
    <col min="6935" max="7168" width="11.42578125" style="1"/>
    <col min="7169" max="7169" width="21.28515625" style="1" customWidth="1"/>
    <col min="7170" max="7170" width="13.5703125" style="1" customWidth="1"/>
    <col min="7171" max="7171" width="8" style="1" customWidth="1"/>
    <col min="7172" max="7172" width="11.42578125" style="1" customWidth="1"/>
    <col min="7173" max="7173" width="11.28515625" style="1" customWidth="1"/>
    <col min="7174" max="7175" width="7.28515625" style="1" customWidth="1"/>
    <col min="7176" max="7183" width="0" style="1" hidden="1" customWidth="1"/>
    <col min="7184" max="7184" width="7.7109375" style="1" customWidth="1"/>
    <col min="7185" max="7185" width="8.140625" style="1" customWidth="1"/>
    <col min="7186" max="7186" width="5.5703125" style="1" customWidth="1"/>
    <col min="7187" max="7187" width="14.28515625" style="1" customWidth="1"/>
    <col min="7188" max="7188" width="9.28515625" style="1" bestFit="1" customWidth="1"/>
    <col min="7189" max="7189" width="11.42578125" style="1" customWidth="1"/>
    <col min="7190" max="7190" width="18" style="1" customWidth="1"/>
    <col min="7191" max="7424" width="11.42578125" style="1"/>
    <col min="7425" max="7425" width="21.28515625" style="1" customWidth="1"/>
    <col min="7426" max="7426" width="13.5703125" style="1" customWidth="1"/>
    <col min="7427" max="7427" width="8" style="1" customWidth="1"/>
    <col min="7428" max="7428" width="11.42578125" style="1" customWidth="1"/>
    <col min="7429" max="7429" width="11.28515625" style="1" customWidth="1"/>
    <col min="7430" max="7431" width="7.28515625" style="1" customWidth="1"/>
    <col min="7432" max="7439" width="0" style="1" hidden="1" customWidth="1"/>
    <col min="7440" max="7440" width="7.7109375" style="1" customWidth="1"/>
    <col min="7441" max="7441" width="8.140625" style="1" customWidth="1"/>
    <col min="7442" max="7442" width="5.5703125" style="1" customWidth="1"/>
    <col min="7443" max="7443" width="14.28515625" style="1" customWidth="1"/>
    <col min="7444" max="7444" width="9.28515625" style="1" bestFit="1" customWidth="1"/>
    <col min="7445" max="7445" width="11.42578125" style="1" customWidth="1"/>
    <col min="7446" max="7446" width="18" style="1" customWidth="1"/>
    <col min="7447" max="7680" width="11.42578125" style="1"/>
    <col min="7681" max="7681" width="21.28515625" style="1" customWidth="1"/>
    <col min="7682" max="7682" width="13.5703125" style="1" customWidth="1"/>
    <col min="7683" max="7683" width="8" style="1" customWidth="1"/>
    <col min="7684" max="7684" width="11.42578125" style="1" customWidth="1"/>
    <col min="7685" max="7685" width="11.28515625" style="1" customWidth="1"/>
    <col min="7686" max="7687" width="7.28515625" style="1" customWidth="1"/>
    <col min="7688" max="7695" width="0" style="1" hidden="1" customWidth="1"/>
    <col min="7696" max="7696" width="7.7109375" style="1" customWidth="1"/>
    <col min="7697" max="7697" width="8.140625" style="1" customWidth="1"/>
    <col min="7698" max="7698" width="5.5703125" style="1" customWidth="1"/>
    <col min="7699" max="7699" width="14.28515625" style="1" customWidth="1"/>
    <col min="7700" max="7700" width="9.28515625" style="1" bestFit="1" customWidth="1"/>
    <col min="7701" max="7701" width="11.42578125" style="1" customWidth="1"/>
    <col min="7702" max="7702" width="18" style="1" customWidth="1"/>
    <col min="7703" max="7936" width="11.42578125" style="1"/>
    <col min="7937" max="7937" width="21.28515625" style="1" customWidth="1"/>
    <col min="7938" max="7938" width="13.5703125" style="1" customWidth="1"/>
    <col min="7939" max="7939" width="8" style="1" customWidth="1"/>
    <col min="7940" max="7940" width="11.42578125" style="1" customWidth="1"/>
    <col min="7941" max="7941" width="11.28515625" style="1" customWidth="1"/>
    <col min="7942" max="7943" width="7.28515625" style="1" customWidth="1"/>
    <col min="7944" max="7951" width="0" style="1" hidden="1" customWidth="1"/>
    <col min="7952" max="7952" width="7.7109375" style="1" customWidth="1"/>
    <col min="7953" max="7953" width="8.140625" style="1" customWidth="1"/>
    <col min="7954" max="7954" width="5.5703125" style="1" customWidth="1"/>
    <col min="7955" max="7955" width="14.28515625" style="1" customWidth="1"/>
    <col min="7956" max="7956" width="9.28515625" style="1" bestFit="1" customWidth="1"/>
    <col min="7957" max="7957" width="11.42578125" style="1" customWidth="1"/>
    <col min="7958" max="7958" width="18" style="1" customWidth="1"/>
    <col min="7959" max="8192" width="11.42578125" style="1"/>
    <col min="8193" max="8193" width="21.28515625" style="1" customWidth="1"/>
    <col min="8194" max="8194" width="13.5703125" style="1" customWidth="1"/>
    <col min="8195" max="8195" width="8" style="1" customWidth="1"/>
    <col min="8196" max="8196" width="11.42578125" style="1" customWidth="1"/>
    <col min="8197" max="8197" width="11.28515625" style="1" customWidth="1"/>
    <col min="8198" max="8199" width="7.28515625" style="1" customWidth="1"/>
    <col min="8200" max="8207" width="0" style="1" hidden="1" customWidth="1"/>
    <col min="8208" max="8208" width="7.7109375" style="1" customWidth="1"/>
    <col min="8209" max="8209" width="8.140625" style="1" customWidth="1"/>
    <col min="8210" max="8210" width="5.5703125" style="1" customWidth="1"/>
    <col min="8211" max="8211" width="14.28515625" style="1" customWidth="1"/>
    <col min="8212" max="8212" width="9.28515625" style="1" bestFit="1" customWidth="1"/>
    <col min="8213" max="8213" width="11.42578125" style="1" customWidth="1"/>
    <col min="8214" max="8214" width="18" style="1" customWidth="1"/>
    <col min="8215" max="8448" width="11.42578125" style="1"/>
    <col min="8449" max="8449" width="21.28515625" style="1" customWidth="1"/>
    <col min="8450" max="8450" width="13.5703125" style="1" customWidth="1"/>
    <col min="8451" max="8451" width="8" style="1" customWidth="1"/>
    <col min="8452" max="8452" width="11.42578125" style="1" customWidth="1"/>
    <col min="8453" max="8453" width="11.28515625" style="1" customWidth="1"/>
    <col min="8454" max="8455" width="7.28515625" style="1" customWidth="1"/>
    <col min="8456" max="8463" width="0" style="1" hidden="1" customWidth="1"/>
    <col min="8464" max="8464" width="7.7109375" style="1" customWidth="1"/>
    <col min="8465" max="8465" width="8.140625" style="1" customWidth="1"/>
    <col min="8466" max="8466" width="5.5703125" style="1" customWidth="1"/>
    <col min="8467" max="8467" width="14.28515625" style="1" customWidth="1"/>
    <col min="8468" max="8468" width="9.28515625" style="1" bestFit="1" customWidth="1"/>
    <col min="8469" max="8469" width="11.42578125" style="1" customWidth="1"/>
    <col min="8470" max="8470" width="18" style="1" customWidth="1"/>
    <col min="8471" max="8704" width="11.42578125" style="1"/>
    <col min="8705" max="8705" width="21.28515625" style="1" customWidth="1"/>
    <col min="8706" max="8706" width="13.5703125" style="1" customWidth="1"/>
    <col min="8707" max="8707" width="8" style="1" customWidth="1"/>
    <col min="8708" max="8708" width="11.42578125" style="1" customWidth="1"/>
    <col min="8709" max="8709" width="11.28515625" style="1" customWidth="1"/>
    <col min="8710" max="8711" width="7.28515625" style="1" customWidth="1"/>
    <col min="8712" max="8719" width="0" style="1" hidden="1" customWidth="1"/>
    <col min="8720" max="8720" width="7.7109375" style="1" customWidth="1"/>
    <col min="8721" max="8721" width="8.140625" style="1" customWidth="1"/>
    <col min="8722" max="8722" width="5.5703125" style="1" customWidth="1"/>
    <col min="8723" max="8723" width="14.28515625" style="1" customWidth="1"/>
    <col min="8724" max="8724" width="9.28515625" style="1" bestFit="1" customWidth="1"/>
    <col min="8725" max="8725" width="11.42578125" style="1" customWidth="1"/>
    <col min="8726" max="8726" width="18" style="1" customWidth="1"/>
    <col min="8727" max="8960" width="11.42578125" style="1"/>
    <col min="8961" max="8961" width="21.28515625" style="1" customWidth="1"/>
    <col min="8962" max="8962" width="13.5703125" style="1" customWidth="1"/>
    <col min="8963" max="8963" width="8" style="1" customWidth="1"/>
    <col min="8964" max="8964" width="11.42578125" style="1" customWidth="1"/>
    <col min="8965" max="8965" width="11.28515625" style="1" customWidth="1"/>
    <col min="8966" max="8967" width="7.28515625" style="1" customWidth="1"/>
    <col min="8968" max="8975" width="0" style="1" hidden="1" customWidth="1"/>
    <col min="8976" max="8976" width="7.7109375" style="1" customWidth="1"/>
    <col min="8977" max="8977" width="8.140625" style="1" customWidth="1"/>
    <col min="8978" max="8978" width="5.5703125" style="1" customWidth="1"/>
    <col min="8979" max="8979" width="14.28515625" style="1" customWidth="1"/>
    <col min="8980" max="8980" width="9.28515625" style="1" bestFit="1" customWidth="1"/>
    <col min="8981" max="8981" width="11.42578125" style="1" customWidth="1"/>
    <col min="8982" max="8982" width="18" style="1" customWidth="1"/>
    <col min="8983" max="9216" width="11.42578125" style="1"/>
    <col min="9217" max="9217" width="21.28515625" style="1" customWidth="1"/>
    <col min="9218" max="9218" width="13.5703125" style="1" customWidth="1"/>
    <col min="9219" max="9219" width="8" style="1" customWidth="1"/>
    <col min="9220" max="9220" width="11.42578125" style="1" customWidth="1"/>
    <col min="9221" max="9221" width="11.28515625" style="1" customWidth="1"/>
    <col min="9222" max="9223" width="7.28515625" style="1" customWidth="1"/>
    <col min="9224" max="9231" width="0" style="1" hidden="1" customWidth="1"/>
    <col min="9232" max="9232" width="7.7109375" style="1" customWidth="1"/>
    <col min="9233" max="9233" width="8.140625" style="1" customWidth="1"/>
    <col min="9234" max="9234" width="5.5703125" style="1" customWidth="1"/>
    <col min="9235" max="9235" width="14.28515625" style="1" customWidth="1"/>
    <col min="9236" max="9236" width="9.28515625" style="1" bestFit="1" customWidth="1"/>
    <col min="9237" max="9237" width="11.42578125" style="1" customWidth="1"/>
    <col min="9238" max="9238" width="18" style="1" customWidth="1"/>
    <col min="9239" max="9472" width="11.42578125" style="1"/>
    <col min="9473" max="9473" width="21.28515625" style="1" customWidth="1"/>
    <col min="9474" max="9474" width="13.5703125" style="1" customWidth="1"/>
    <col min="9475" max="9475" width="8" style="1" customWidth="1"/>
    <col min="9476" max="9476" width="11.42578125" style="1" customWidth="1"/>
    <col min="9477" max="9477" width="11.28515625" style="1" customWidth="1"/>
    <col min="9478" max="9479" width="7.28515625" style="1" customWidth="1"/>
    <col min="9480" max="9487" width="0" style="1" hidden="1" customWidth="1"/>
    <col min="9488" max="9488" width="7.7109375" style="1" customWidth="1"/>
    <col min="9489" max="9489" width="8.140625" style="1" customWidth="1"/>
    <col min="9490" max="9490" width="5.5703125" style="1" customWidth="1"/>
    <col min="9491" max="9491" width="14.28515625" style="1" customWidth="1"/>
    <col min="9492" max="9492" width="9.28515625" style="1" bestFit="1" customWidth="1"/>
    <col min="9493" max="9493" width="11.42578125" style="1" customWidth="1"/>
    <col min="9494" max="9494" width="18" style="1" customWidth="1"/>
    <col min="9495" max="9728" width="11.42578125" style="1"/>
    <col min="9729" max="9729" width="21.28515625" style="1" customWidth="1"/>
    <col min="9730" max="9730" width="13.5703125" style="1" customWidth="1"/>
    <col min="9731" max="9731" width="8" style="1" customWidth="1"/>
    <col min="9732" max="9732" width="11.42578125" style="1" customWidth="1"/>
    <col min="9733" max="9733" width="11.28515625" style="1" customWidth="1"/>
    <col min="9734" max="9735" width="7.28515625" style="1" customWidth="1"/>
    <col min="9736" max="9743" width="0" style="1" hidden="1" customWidth="1"/>
    <col min="9744" max="9744" width="7.7109375" style="1" customWidth="1"/>
    <col min="9745" max="9745" width="8.140625" style="1" customWidth="1"/>
    <col min="9746" max="9746" width="5.5703125" style="1" customWidth="1"/>
    <col min="9747" max="9747" width="14.28515625" style="1" customWidth="1"/>
    <col min="9748" max="9748" width="9.28515625" style="1" bestFit="1" customWidth="1"/>
    <col min="9749" max="9749" width="11.42578125" style="1" customWidth="1"/>
    <col min="9750" max="9750" width="18" style="1" customWidth="1"/>
    <col min="9751" max="9984" width="11.42578125" style="1"/>
    <col min="9985" max="9985" width="21.28515625" style="1" customWidth="1"/>
    <col min="9986" max="9986" width="13.5703125" style="1" customWidth="1"/>
    <col min="9987" max="9987" width="8" style="1" customWidth="1"/>
    <col min="9988" max="9988" width="11.42578125" style="1" customWidth="1"/>
    <col min="9989" max="9989" width="11.28515625" style="1" customWidth="1"/>
    <col min="9990" max="9991" width="7.28515625" style="1" customWidth="1"/>
    <col min="9992" max="9999" width="0" style="1" hidden="1" customWidth="1"/>
    <col min="10000" max="10000" width="7.7109375" style="1" customWidth="1"/>
    <col min="10001" max="10001" width="8.140625" style="1" customWidth="1"/>
    <col min="10002" max="10002" width="5.5703125" style="1" customWidth="1"/>
    <col min="10003" max="10003" width="14.28515625" style="1" customWidth="1"/>
    <col min="10004" max="10004" width="9.28515625" style="1" bestFit="1" customWidth="1"/>
    <col min="10005" max="10005" width="11.42578125" style="1" customWidth="1"/>
    <col min="10006" max="10006" width="18" style="1" customWidth="1"/>
    <col min="10007" max="10240" width="11.42578125" style="1"/>
    <col min="10241" max="10241" width="21.28515625" style="1" customWidth="1"/>
    <col min="10242" max="10242" width="13.5703125" style="1" customWidth="1"/>
    <col min="10243" max="10243" width="8" style="1" customWidth="1"/>
    <col min="10244" max="10244" width="11.42578125" style="1" customWidth="1"/>
    <col min="10245" max="10245" width="11.28515625" style="1" customWidth="1"/>
    <col min="10246" max="10247" width="7.28515625" style="1" customWidth="1"/>
    <col min="10248" max="10255" width="0" style="1" hidden="1" customWidth="1"/>
    <col min="10256" max="10256" width="7.7109375" style="1" customWidth="1"/>
    <col min="10257" max="10257" width="8.140625" style="1" customWidth="1"/>
    <col min="10258" max="10258" width="5.5703125" style="1" customWidth="1"/>
    <col min="10259" max="10259" width="14.28515625" style="1" customWidth="1"/>
    <col min="10260" max="10260" width="9.28515625" style="1" bestFit="1" customWidth="1"/>
    <col min="10261" max="10261" width="11.42578125" style="1" customWidth="1"/>
    <col min="10262" max="10262" width="18" style="1" customWidth="1"/>
    <col min="10263" max="10496" width="11.42578125" style="1"/>
    <col min="10497" max="10497" width="21.28515625" style="1" customWidth="1"/>
    <col min="10498" max="10498" width="13.5703125" style="1" customWidth="1"/>
    <col min="10499" max="10499" width="8" style="1" customWidth="1"/>
    <col min="10500" max="10500" width="11.42578125" style="1" customWidth="1"/>
    <col min="10501" max="10501" width="11.28515625" style="1" customWidth="1"/>
    <col min="10502" max="10503" width="7.28515625" style="1" customWidth="1"/>
    <col min="10504" max="10511" width="0" style="1" hidden="1" customWidth="1"/>
    <col min="10512" max="10512" width="7.7109375" style="1" customWidth="1"/>
    <col min="10513" max="10513" width="8.140625" style="1" customWidth="1"/>
    <col min="10514" max="10514" width="5.5703125" style="1" customWidth="1"/>
    <col min="10515" max="10515" width="14.28515625" style="1" customWidth="1"/>
    <col min="10516" max="10516" width="9.28515625" style="1" bestFit="1" customWidth="1"/>
    <col min="10517" max="10517" width="11.42578125" style="1" customWidth="1"/>
    <col min="10518" max="10518" width="18" style="1" customWidth="1"/>
    <col min="10519" max="10752" width="11.42578125" style="1"/>
    <col min="10753" max="10753" width="21.28515625" style="1" customWidth="1"/>
    <col min="10754" max="10754" width="13.5703125" style="1" customWidth="1"/>
    <col min="10755" max="10755" width="8" style="1" customWidth="1"/>
    <col min="10756" max="10756" width="11.42578125" style="1" customWidth="1"/>
    <col min="10757" max="10757" width="11.28515625" style="1" customWidth="1"/>
    <col min="10758" max="10759" width="7.28515625" style="1" customWidth="1"/>
    <col min="10760" max="10767" width="0" style="1" hidden="1" customWidth="1"/>
    <col min="10768" max="10768" width="7.7109375" style="1" customWidth="1"/>
    <col min="10769" max="10769" width="8.140625" style="1" customWidth="1"/>
    <col min="10770" max="10770" width="5.5703125" style="1" customWidth="1"/>
    <col min="10771" max="10771" width="14.28515625" style="1" customWidth="1"/>
    <col min="10772" max="10772" width="9.28515625" style="1" bestFit="1" customWidth="1"/>
    <col min="10773" max="10773" width="11.42578125" style="1" customWidth="1"/>
    <col min="10774" max="10774" width="18" style="1" customWidth="1"/>
    <col min="10775" max="11008" width="11.42578125" style="1"/>
    <col min="11009" max="11009" width="21.28515625" style="1" customWidth="1"/>
    <col min="11010" max="11010" width="13.5703125" style="1" customWidth="1"/>
    <col min="11011" max="11011" width="8" style="1" customWidth="1"/>
    <col min="11012" max="11012" width="11.42578125" style="1" customWidth="1"/>
    <col min="11013" max="11013" width="11.28515625" style="1" customWidth="1"/>
    <col min="11014" max="11015" width="7.28515625" style="1" customWidth="1"/>
    <col min="11016" max="11023" width="0" style="1" hidden="1" customWidth="1"/>
    <col min="11024" max="11024" width="7.7109375" style="1" customWidth="1"/>
    <col min="11025" max="11025" width="8.140625" style="1" customWidth="1"/>
    <col min="11026" max="11026" width="5.5703125" style="1" customWidth="1"/>
    <col min="11027" max="11027" width="14.28515625" style="1" customWidth="1"/>
    <col min="11028" max="11028" width="9.28515625" style="1" bestFit="1" customWidth="1"/>
    <col min="11029" max="11029" width="11.42578125" style="1" customWidth="1"/>
    <col min="11030" max="11030" width="18" style="1" customWidth="1"/>
    <col min="11031" max="11264" width="11.42578125" style="1"/>
    <col min="11265" max="11265" width="21.28515625" style="1" customWidth="1"/>
    <col min="11266" max="11266" width="13.5703125" style="1" customWidth="1"/>
    <col min="11267" max="11267" width="8" style="1" customWidth="1"/>
    <col min="11268" max="11268" width="11.42578125" style="1" customWidth="1"/>
    <col min="11269" max="11269" width="11.28515625" style="1" customWidth="1"/>
    <col min="11270" max="11271" width="7.28515625" style="1" customWidth="1"/>
    <col min="11272" max="11279" width="0" style="1" hidden="1" customWidth="1"/>
    <col min="11280" max="11280" width="7.7109375" style="1" customWidth="1"/>
    <col min="11281" max="11281" width="8.140625" style="1" customWidth="1"/>
    <col min="11282" max="11282" width="5.5703125" style="1" customWidth="1"/>
    <col min="11283" max="11283" width="14.28515625" style="1" customWidth="1"/>
    <col min="11284" max="11284" width="9.28515625" style="1" bestFit="1" customWidth="1"/>
    <col min="11285" max="11285" width="11.42578125" style="1" customWidth="1"/>
    <col min="11286" max="11286" width="18" style="1" customWidth="1"/>
    <col min="11287" max="11520" width="11.42578125" style="1"/>
    <col min="11521" max="11521" width="21.28515625" style="1" customWidth="1"/>
    <col min="11522" max="11522" width="13.5703125" style="1" customWidth="1"/>
    <col min="11523" max="11523" width="8" style="1" customWidth="1"/>
    <col min="11524" max="11524" width="11.42578125" style="1" customWidth="1"/>
    <col min="11525" max="11525" width="11.28515625" style="1" customWidth="1"/>
    <col min="11526" max="11527" width="7.28515625" style="1" customWidth="1"/>
    <col min="11528" max="11535" width="0" style="1" hidden="1" customWidth="1"/>
    <col min="11536" max="11536" width="7.7109375" style="1" customWidth="1"/>
    <col min="11537" max="11537" width="8.140625" style="1" customWidth="1"/>
    <col min="11538" max="11538" width="5.5703125" style="1" customWidth="1"/>
    <col min="11539" max="11539" width="14.28515625" style="1" customWidth="1"/>
    <col min="11540" max="11540" width="9.28515625" style="1" bestFit="1" customWidth="1"/>
    <col min="11541" max="11541" width="11.42578125" style="1" customWidth="1"/>
    <col min="11542" max="11542" width="18" style="1" customWidth="1"/>
    <col min="11543" max="11776" width="11.42578125" style="1"/>
    <col min="11777" max="11777" width="21.28515625" style="1" customWidth="1"/>
    <col min="11778" max="11778" width="13.5703125" style="1" customWidth="1"/>
    <col min="11779" max="11779" width="8" style="1" customWidth="1"/>
    <col min="11780" max="11780" width="11.42578125" style="1" customWidth="1"/>
    <col min="11781" max="11781" width="11.28515625" style="1" customWidth="1"/>
    <col min="11782" max="11783" width="7.28515625" style="1" customWidth="1"/>
    <col min="11784" max="11791" width="0" style="1" hidden="1" customWidth="1"/>
    <col min="11792" max="11792" width="7.7109375" style="1" customWidth="1"/>
    <col min="11793" max="11793" width="8.140625" style="1" customWidth="1"/>
    <col min="11794" max="11794" width="5.5703125" style="1" customWidth="1"/>
    <col min="11795" max="11795" width="14.28515625" style="1" customWidth="1"/>
    <col min="11796" max="11796" width="9.28515625" style="1" bestFit="1" customWidth="1"/>
    <col min="11797" max="11797" width="11.42578125" style="1" customWidth="1"/>
    <col min="11798" max="11798" width="18" style="1" customWidth="1"/>
    <col min="11799" max="12032" width="11.42578125" style="1"/>
    <col min="12033" max="12033" width="21.28515625" style="1" customWidth="1"/>
    <col min="12034" max="12034" width="13.5703125" style="1" customWidth="1"/>
    <col min="12035" max="12035" width="8" style="1" customWidth="1"/>
    <col min="12036" max="12036" width="11.42578125" style="1" customWidth="1"/>
    <col min="12037" max="12037" width="11.28515625" style="1" customWidth="1"/>
    <col min="12038" max="12039" width="7.28515625" style="1" customWidth="1"/>
    <col min="12040" max="12047" width="0" style="1" hidden="1" customWidth="1"/>
    <col min="12048" max="12048" width="7.7109375" style="1" customWidth="1"/>
    <col min="12049" max="12049" width="8.140625" style="1" customWidth="1"/>
    <col min="12050" max="12050" width="5.5703125" style="1" customWidth="1"/>
    <col min="12051" max="12051" width="14.28515625" style="1" customWidth="1"/>
    <col min="12052" max="12052" width="9.28515625" style="1" bestFit="1" customWidth="1"/>
    <col min="12053" max="12053" width="11.42578125" style="1" customWidth="1"/>
    <col min="12054" max="12054" width="18" style="1" customWidth="1"/>
    <col min="12055" max="12288" width="11.42578125" style="1"/>
    <col min="12289" max="12289" width="21.28515625" style="1" customWidth="1"/>
    <col min="12290" max="12290" width="13.5703125" style="1" customWidth="1"/>
    <col min="12291" max="12291" width="8" style="1" customWidth="1"/>
    <col min="12292" max="12292" width="11.42578125" style="1" customWidth="1"/>
    <col min="12293" max="12293" width="11.28515625" style="1" customWidth="1"/>
    <col min="12294" max="12295" width="7.28515625" style="1" customWidth="1"/>
    <col min="12296" max="12303" width="0" style="1" hidden="1" customWidth="1"/>
    <col min="12304" max="12304" width="7.7109375" style="1" customWidth="1"/>
    <col min="12305" max="12305" width="8.140625" style="1" customWidth="1"/>
    <col min="12306" max="12306" width="5.5703125" style="1" customWidth="1"/>
    <col min="12307" max="12307" width="14.28515625" style="1" customWidth="1"/>
    <col min="12308" max="12308" width="9.28515625" style="1" bestFit="1" customWidth="1"/>
    <col min="12309" max="12309" width="11.42578125" style="1" customWidth="1"/>
    <col min="12310" max="12310" width="18" style="1" customWidth="1"/>
    <col min="12311" max="12544" width="11.42578125" style="1"/>
    <col min="12545" max="12545" width="21.28515625" style="1" customWidth="1"/>
    <col min="12546" max="12546" width="13.5703125" style="1" customWidth="1"/>
    <col min="12547" max="12547" width="8" style="1" customWidth="1"/>
    <col min="12548" max="12548" width="11.42578125" style="1" customWidth="1"/>
    <col min="12549" max="12549" width="11.28515625" style="1" customWidth="1"/>
    <col min="12550" max="12551" width="7.28515625" style="1" customWidth="1"/>
    <col min="12552" max="12559" width="0" style="1" hidden="1" customWidth="1"/>
    <col min="12560" max="12560" width="7.7109375" style="1" customWidth="1"/>
    <col min="12561" max="12561" width="8.140625" style="1" customWidth="1"/>
    <col min="12562" max="12562" width="5.5703125" style="1" customWidth="1"/>
    <col min="12563" max="12563" width="14.28515625" style="1" customWidth="1"/>
    <col min="12564" max="12564" width="9.28515625" style="1" bestFit="1" customWidth="1"/>
    <col min="12565" max="12565" width="11.42578125" style="1" customWidth="1"/>
    <col min="12566" max="12566" width="18" style="1" customWidth="1"/>
    <col min="12567" max="12800" width="11.42578125" style="1"/>
    <col min="12801" max="12801" width="21.28515625" style="1" customWidth="1"/>
    <col min="12802" max="12802" width="13.5703125" style="1" customWidth="1"/>
    <col min="12803" max="12803" width="8" style="1" customWidth="1"/>
    <col min="12804" max="12804" width="11.42578125" style="1" customWidth="1"/>
    <col min="12805" max="12805" width="11.28515625" style="1" customWidth="1"/>
    <col min="12806" max="12807" width="7.28515625" style="1" customWidth="1"/>
    <col min="12808" max="12815" width="0" style="1" hidden="1" customWidth="1"/>
    <col min="12816" max="12816" width="7.7109375" style="1" customWidth="1"/>
    <col min="12817" max="12817" width="8.140625" style="1" customWidth="1"/>
    <col min="12818" max="12818" width="5.5703125" style="1" customWidth="1"/>
    <col min="12819" max="12819" width="14.28515625" style="1" customWidth="1"/>
    <col min="12820" max="12820" width="9.28515625" style="1" bestFit="1" customWidth="1"/>
    <col min="12821" max="12821" width="11.42578125" style="1" customWidth="1"/>
    <col min="12822" max="12822" width="18" style="1" customWidth="1"/>
    <col min="12823" max="13056" width="11.42578125" style="1"/>
    <col min="13057" max="13057" width="21.28515625" style="1" customWidth="1"/>
    <col min="13058" max="13058" width="13.5703125" style="1" customWidth="1"/>
    <col min="13059" max="13059" width="8" style="1" customWidth="1"/>
    <col min="13060" max="13060" width="11.42578125" style="1" customWidth="1"/>
    <col min="13061" max="13061" width="11.28515625" style="1" customWidth="1"/>
    <col min="13062" max="13063" width="7.28515625" style="1" customWidth="1"/>
    <col min="13064" max="13071" width="0" style="1" hidden="1" customWidth="1"/>
    <col min="13072" max="13072" width="7.7109375" style="1" customWidth="1"/>
    <col min="13073" max="13073" width="8.140625" style="1" customWidth="1"/>
    <col min="13074" max="13074" width="5.5703125" style="1" customWidth="1"/>
    <col min="13075" max="13075" width="14.28515625" style="1" customWidth="1"/>
    <col min="13076" max="13076" width="9.28515625" style="1" bestFit="1" customWidth="1"/>
    <col min="13077" max="13077" width="11.42578125" style="1" customWidth="1"/>
    <col min="13078" max="13078" width="18" style="1" customWidth="1"/>
    <col min="13079" max="13312" width="11.42578125" style="1"/>
    <col min="13313" max="13313" width="21.28515625" style="1" customWidth="1"/>
    <col min="13314" max="13314" width="13.5703125" style="1" customWidth="1"/>
    <col min="13315" max="13315" width="8" style="1" customWidth="1"/>
    <col min="13316" max="13316" width="11.42578125" style="1" customWidth="1"/>
    <col min="13317" max="13317" width="11.28515625" style="1" customWidth="1"/>
    <col min="13318" max="13319" width="7.28515625" style="1" customWidth="1"/>
    <col min="13320" max="13327" width="0" style="1" hidden="1" customWidth="1"/>
    <col min="13328" max="13328" width="7.7109375" style="1" customWidth="1"/>
    <col min="13329" max="13329" width="8.140625" style="1" customWidth="1"/>
    <col min="13330" max="13330" width="5.5703125" style="1" customWidth="1"/>
    <col min="13331" max="13331" width="14.28515625" style="1" customWidth="1"/>
    <col min="13332" max="13332" width="9.28515625" style="1" bestFit="1" customWidth="1"/>
    <col min="13333" max="13333" width="11.42578125" style="1" customWidth="1"/>
    <col min="13334" max="13334" width="18" style="1" customWidth="1"/>
    <col min="13335" max="13568" width="11.42578125" style="1"/>
    <col min="13569" max="13569" width="21.28515625" style="1" customWidth="1"/>
    <col min="13570" max="13570" width="13.5703125" style="1" customWidth="1"/>
    <col min="13571" max="13571" width="8" style="1" customWidth="1"/>
    <col min="13572" max="13572" width="11.42578125" style="1" customWidth="1"/>
    <col min="13573" max="13573" width="11.28515625" style="1" customWidth="1"/>
    <col min="13574" max="13575" width="7.28515625" style="1" customWidth="1"/>
    <col min="13576" max="13583" width="0" style="1" hidden="1" customWidth="1"/>
    <col min="13584" max="13584" width="7.7109375" style="1" customWidth="1"/>
    <col min="13585" max="13585" width="8.140625" style="1" customWidth="1"/>
    <col min="13586" max="13586" width="5.5703125" style="1" customWidth="1"/>
    <col min="13587" max="13587" width="14.28515625" style="1" customWidth="1"/>
    <col min="13588" max="13588" width="9.28515625" style="1" bestFit="1" customWidth="1"/>
    <col min="13589" max="13589" width="11.42578125" style="1" customWidth="1"/>
    <col min="13590" max="13590" width="18" style="1" customWidth="1"/>
    <col min="13591" max="13824" width="11.42578125" style="1"/>
    <col min="13825" max="13825" width="21.28515625" style="1" customWidth="1"/>
    <col min="13826" max="13826" width="13.5703125" style="1" customWidth="1"/>
    <col min="13827" max="13827" width="8" style="1" customWidth="1"/>
    <col min="13828" max="13828" width="11.42578125" style="1" customWidth="1"/>
    <col min="13829" max="13829" width="11.28515625" style="1" customWidth="1"/>
    <col min="13830" max="13831" width="7.28515625" style="1" customWidth="1"/>
    <col min="13832" max="13839" width="0" style="1" hidden="1" customWidth="1"/>
    <col min="13840" max="13840" width="7.7109375" style="1" customWidth="1"/>
    <col min="13841" max="13841" width="8.140625" style="1" customWidth="1"/>
    <col min="13842" max="13842" width="5.5703125" style="1" customWidth="1"/>
    <col min="13843" max="13843" width="14.28515625" style="1" customWidth="1"/>
    <col min="13844" max="13844" width="9.28515625" style="1" bestFit="1" customWidth="1"/>
    <col min="13845" max="13845" width="11.42578125" style="1" customWidth="1"/>
    <col min="13846" max="13846" width="18" style="1" customWidth="1"/>
    <col min="13847" max="14080" width="11.42578125" style="1"/>
    <col min="14081" max="14081" width="21.28515625" style="1" customWidth="1"/>
    <col min="14082" max="14082" width="13.5703125" style="1" customWidth="1"/>
    <col min="14083" max="14083" width="8" style="1" customWidth="1"/>
    <col min="14084" max="14084" width="11.42578125" style="1" customWidth="1"/>
    <col min="14085" max="14085" width="11.28515625" style="1" customWidth="1"/>
    <col min="14086" max="14087" width="7.28515625" style="1" customWidth="1"/>
    <col min="14088" max="14095" width="0" style="1" hidden="1" customWidth="1"/>
    <col min="14096" max="14096" width="7.7109375" style="1" customWidth="1"/>
    <col min="14097" max="14097" width="8.140625" style="1" customWidth="1"/>
    <col min="14098" max="14098" width="5.5703125" style="1" customWidth="1"/>
    <col min="14099" max="14099" width="14.28515625" style="1" customWidth="1"/>
    <col min="14100" max="14100" width="9.28515625" style="1" bestFit="1" customWidth="1"/>
    <col min="14101" max="14101" width="11.42578125" style="1" customWidth="1"/>
    <col min="14102" max="14102" width="18" style="1" customWidth="1"/>
    <col min="14103" max="14336" width="11.42578125" style="1"/>
    <col min="14337" max="14337" width="21.28515625" style="1" customWidth="1"/>
    <col min="14338" max="14338" width="13.5703125" style="1" customWidth="1"/>
    <col min="14339" max="14339" width="8" style="1" customWidth="1"/>
    <col min="14340" max="14340" width="11.42578125" style="1" customWidth="1"/>
    <col min="14341" max="14341" width="11.28515625" style="1" customWidth="1"/>
    <col min="14342" max="14343" width="7.28515625" style="1" customWidth="1"/>
    <col min="14344" max="14351" width="0" style="1" hidden="1" customWidth="1"/>
    <col min="14352" max="14352" width="7.7109375" style="1" customWidth="1"/>
    <col min="14353" max="14353" width="8.140625" style="1" customWidth="1"/>
    <col min="14354" max="14354" width="5.5703125" style="1" customWidth="1"/>
    <col min="14355" max="14355" width="14.28515625" style="1" customWidth="1"/>
    <col min="14356" max="14356" width="9.28515625" style="1" bestFit="1" customWidth="1"/>
    <col min="14357" max="14357" width="11.42578125" style="1" customWidth="1"/>
    <col min="14358" max="14358" width="18" style="1" customWidth="1"/>
    <col min="14359" max="14592" width="11.42578125" style="1"/>
    <col min="14593" max="14593" width="21.28515625" style="1" customWidth="1"/>
    <col min="14594" max="14594" width="13.5703125" style="1" customWidth="1"/>
    <col min="14595" max="14595" width="8" style="1" customWidth="1"/>
    <col min="14596" max="14596" width="11.42578125" style="1" customWidth="1"/>
    <col min="14597" max="14597" width="11.28515625" style="1" customWidth="1"/>
    <col min="14598" max="14599" width="7.28515625" style="1" customWidth="1"/>
    <col min="14600" max="14607" width="0" style="1" hidden="1" customWidth="1"/>
    <col min="14608" max="14608" width="7.7109375" style="1" customWidth="1"/>
    <col min="14609" max="14609" width="8.140625" style="1" customWidth="1"/>
    <col min="14610" max="14610" width="5.5703125" style="1" customWidth="1"/>
    <col min="14611" max="14611" width="14.28515625" style="1" customWidth="1"/>
    <col min="14612" max="14612" width="9.28515625" style="1" bestFit="1" customWidth="1"/>
    <col min="14613" max="14613" width="11.42578125" style="1" customWidth="1"/>
    <col min="14614" max="14614" width="18" style="1" customWidth="1"/>
    <col min="14615" max="14848" width="11.42578125" style="1"/>
    <col min="14849" max="14849" width="21.28515625" style="1" customWidth="1"/>
    <col min="14850" max="14850" width="13.5703125" style="1" customWidth="1"/>
    <col min="14851" max="14851" width="8" style="1" customWidth="1"/>
    <col min="14852" max="14852" width="11.42578125" style="1" customWidth="1"/>
    <col min="14853" max="14853" width="11.28515625" style="1" customWidth="1"/>
    <col min="14854" max="14855" width="7.28515625" style="1" customWidth="1"/>
    <col min="14856" max="14863" width="0" style="1" hidden="1" customWidth="1"/>
    <col min="14864" max="14864" width="7.7109375" style="1" customWidth="1"/>
    <col min="14865" max="14865" width="8.140625" style="1" customWidth="1"/>
    <col min="14866" max="14866" width="5.5703125" style="1" customWidth="1"/>
    <col min="14867" max="14867" width="14.28515625" style="1" customWidth="1"/>
    <col min="14868" max="14868" width="9.28515625" style="1" bestFit="1" customWidth="1"/>
    <col min="14869" max="14869" width="11.42578125" style="1" customWidth="1"/>
    <col min="14870" max="14870" width="18" style="1" customWidth="1"/>
    <col min="14871" max="15104" width="11.42578125" style="1"/>
    <col min="15105" max="15105" width="21.28515625" style="1" customWidth="1"/>
    <col min="15106" max="15106" width="13.5703125" style="1" customWidth="1"/>
    <col min="15107" max="15107" width="8" style="1" customWidth="1"/>
    <col min="15108" max="15108" width="11.42578125" style="1" customWidth="1"/>
    <col min="15109" max="15109" width="11.28515625" style="1" customWidth="1"/>
    <col min="15110" max="15111" width="7.28515625" style="1" customWidth="1"/>
    <col min="15112" max="15119" width="0" style="1" hidden="1" customWidth="1"/>
    <col min="15120" max="15120" width="7.7109375" style="1" customWidth="1"/>
    <col min="15121" max="15121" width="8.140625" style="1" customWidth="1"/>
    <col min="15122" max="15122" width="5.5703125" style="1" customWidth="1"/>
    <col min="15123" max="15123" width="14.28515625" style="1" customWidth="1"/>
    <col min="15124" max="15124" width="9.28515625" style="1" bestFit="1" customWidth="1"/>
    <col min="15125" max="15125" width="11.42578125" style="1" customWidth="1"/>
    <col min="15126" max="15126" width="18" style="1" customWidth="1"/>
    <col min="15127" max="15360" width="11.42578125" style="1"/>
    <col min="15361" max="15361" width="21.28515625" style="1" customWidth="1"/>
    <col min="15362" max="15362" width="13.5703125" style="1" customWidth="1"/>
    <col min="15363" max="15363" width="8" style="1" customWidth="1"/>
    <col min="15364" max="15364" width="11.42578125" style="1" customWidth="1"/>
    <col min="15365" max="15365" width="11.28515625" style="1" customWidth="1"/>
    <col min="15366" max="15367" width="7.28515625" style="1" customWidth="1"/>
    <col min="15368" max="15375" width="0" style="1" hidden="1" customWidth="1"/>
    <col min="15376" max="15376" width="7.7109375" style="1" customWidth="1"/>
    <col min="15377" max="15377" width="8.140625" style="1" customWidth="1"/>
    <col min="15378" max="15378" width="5.5703125" style="1" customWidth="1"/>
    <col min="15379" max="15379" width="14.28515625" style="1" customWidth="1"/>
    <col min="15380" max="15380" width="9.28515625" style="1" bestFit="1" customWidth="1"/>
    <col min="15381" max="15381" width="11.42578125" style="1" customWidth="1"/>
    <col min="15382" max="15382" width="18" style="1" customWidth="1"/>
    <col min="15383" max="15616" width="11.42578125" style="1"/>
    <col min="15617" max="15617" width="21.28515625" style="1" customWidth="1"/>
    <col min="15618" max="15618" width="13.5703125" style="1" customWidth="1"/>
    <col min="15619" max="15619" width="8" style="1" customWidth="1"/>
    <col min="15620" max="15620" width="11.42578125" style="1" customWidth="1"/>
    <col min="15621" max="15621" width="11.28515625" style="1" customWidth="1"/>
    <col min="15622" max="15623" width="7.28515625" style="1" customWidth="1"/>
    <col min="15624" max="15631" width="0" style="1" hidden="1" customWidth="1"/>
    <col min="15632" max="15632" width="7.7109375" style="1" customWidth="1"/>
    <col min="15633" max="15633" width="8.140625" style="1" customWidth="1"/>
    <col min="15634" max="15634" width="5.5703125" style="1" customWidth="1"/>
    <col min="15635" max="15635" width="14.28515625" style="1" customWidth="1"/>
    <col min="15636" max="15636" width="9.28515625" style="1" bestFit="1" customWidth="1"/>
    <col min="15637" max="15637" width="11.42578125" style="1" customWidth="1"/>
    <col min="15638" max="15638" width="18" style="1" customWidth="1"/>
    <col min="15639" max="15872" width="11.42578125" style="1"/>
    <col min="15873" max="15873" width="21.28515625" style="1" customWidth="1"/>
    <col min="15874" max="15874" width="13.5703125" style="1" customWidth="1"/>
    <col min="15875" max="15875" width="8" style="1" customWidth="1"/>
    <col min="15876" max="15876" width="11.42578125" style="1" customWidth="1"/>
    <col min="15877" max="15877" width="11.28515625" style="1" customWidth="1"/>
    <col min="15878" max="15879" width="7.28515625" style="1" customWidth="1"/>
    <col min="15880" max="15887" width="0" style="1" hidden="1" customWidth="1"/>
    <col min="15888" max="15888" width="7.7109375" style="1" customWidth="1"/>
    <col min="15889" max="15889" width="8.140625" style="1" customWidth="1"/>
    <col min="15890" max="15890" width="5.5703125" style="1" customWidth="1"/>
    <col min="15891" max="15891" width="14.28515625" style="1" customWidth="1"/>
    <col min="15892" max="15892" width="9.28515625" style="1" bestFit="1" customWidth="1"/>
    <col min="15893" max="15893" width="11.42578125" style="1" customWidth="1"/>
    <col min="15894" max="15894" width="18" style="1" customWidth="1"/>
    <col min="15895" max="16128" width="11.42578125" style="1"/>
    <col min="16129" max="16129" width="21.28515625" style="1" customWidth="1"/>
    <col min="16130" max="16130" width="13.5703125" style="1" customWidth="1"/>
    <col min="16131" max="16131" width="8" style="1" customWidth="1"/>
    <col min="16132" max="16132" width="11.42578125" style="1" customWidth="1"/>
    <col min="16133" max="16133" width="11.28515625" style="1" customWidth="1"/>
    <col min="16134" max="16135" width="7.28515625" style="1" customWidth="1"/>
    <col min="16136" max="16143" width="0" style="1" hidden="1" customWidth="1"/>
    <col min="16144" max="16144" width="7.7109375" style="1" customWidth="1"/>
    <col min="16145" max="16145" width="8.140625" style="1" customWidth="1"/>
    <col min="16146" max="16146" width="5.5703125" style="1" customWidth="1"/>
    <col min="16147" max="16147" width="14.28515625" style="1" customWidth="1"/>
    <col min="16148" max="16148" width="9.28515625" style="1" bestFit="1" customWidth="1"/>
    <col min="16149" max="16149" width="11.42578125" style="1" customWidth="1"/>
    <col min="16150" max="16150" width="18" style="1" customWidth="1"/>
    <col min="16151" max="16384" width="11.42578125" style="1"/>
  </cols>
  <sheetData>
    <row r="1" spans="1:35" outlineLevel="1" x14ac:dyDescent="0.25">
      <c r="A1" s="1" t="s">
        <v>29</v>
      </c>
    </row>
    <row r="2" spans="1:35" x14ac:dyDescent="0.25">
      <c r="F2" s="34" t="s">
        <v>5</v>
      </c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35" x14ac:dyDescent="0.25">
      <c r="B3" s="2" t="s">
        <v>1</v>
      </c>
      <c r="D3" s="2" t="s">
        <v>0</v>
      </c>
      <c r="F3" s="3">
        <v>2019</v>
      </c>
      <c r="G3" s="1">
        <f t="shared" ref="G3:P3" si="0">F3+1</f>
        <v>2020</v>
      </c>
      <c r="H3" s="1">
        <f t="shared" si="0"/>
        <v>2021</v>
      </c>
      <c r="I3" s="1">
        <f t="shared" si="0"/>
        <v>2022</v>
      </c>
      <c r="J3" s="1">
        <f t="shared" si="0"/>
        <v>2023</v>
      </c>
      <c r="K3" s="1">
        <f t="shared" si="0"/>
        <v>2024</v>
      </c>
      <c r="L3" s="1">
        <f t="shared" si="0"/>
        <v>2025</v>
      </c>
      <c r="M3" s="1">
        <f t="shared" si="0"/>
        <v>2026</v>
      </c>
      <c r="N3" s="1">
        <f t="shared" si="0"/>
        <v>2027</v>
      </c>
      <c r="O3" s="1">
        <f t="shared" si="0"/>
        <v>2028</v>
      </c>
      <c r="P3" s="1">
        <f t="shared" si="0"/>
        <v>2029</v>
      </c>
    </row>
    <row r="4" spans="1:35" outlineLevel="1" x14ac:dyDescent="0.25">
      <c r="A4" s="4" t="s">
        <v>30</v>
      </c>
      <c r="B4" s="5">
        <v>10000</v>
      </c>
      <c r="C4" s="6" t="s">
        <v>31</v>
      </c>
      <c r="D4" s="5">
        <v>15000</v>
      </c>
      <c r="E4" s="6" t="s">
        <v>32</v>
      </c>
      <c r="F4" s="5"/>
      <c r="G4" s="1">
        <f t="shared" ref="G4:P4" si="1">$D$4*$B$4/1000000</f>
        <v>150</v>
      </c>
      <c r="H4" s="1">
        <f t="shared" si="1"/>
        <v>150</v>
      </c>
      <c r="I4" s="1">
        <f t="shared" si="1"/>
        <v>150</v>
      </c>
      <c r="J4" s="1">
        <f t="shared" si="1"/>
        <v>150</v>
      </c>
      <c r="K4" s="1">
        <f t="shared" si="1"/>
        <v>150</v>
      </c>
      <c r="L4" s="1">
        <f t="shared" si="1"/>
        <v>150</v>
      </c>
      <c r="M4" s="1">
        <f t="shared" si="1"/>
        <v>150</v>
      </c>
      <c r="N4" s="1">
        <f t="shared" si="1"/>
        <v>150</v>
      </c>
      <c r="O4" s="1">
        <f t="shared" si="1"/>
        <v>150</v>
      </c>
      <c r="P4" s="1">
        <f t="shared" si="1"/>
        <v>150</v>
      </c>
      <c r="Q4" s="3" t="s">
        <v>33</v>
      </c>
      <c r="S4" s="29"/>
      <c r="AA4" s="15"/>
      <c r="AB4" s="15"/>
      <c r="AC4" s="15"/>
      <c r="AD4" s="15"/>
      <c r="AE4" s="15"/>
      <c r="AF4" s="15"/>
      <c r="AG4" s="15"/>
      <c r="AH4" s="15"/>
      <c r="AI4" s="15"/>
    </row>
    <row r="5" spans="1:35" outlineLevel="1" x14ac:dyDescent="0.25">
      <c r="A5" s="4" t="s">
        <v>34</v>
      </c>
      <c r="B5" s="5">
        <v>20000</v>
      </c>
      <c r="C5" s="6" t="s">
        <v>31</v>
      </c>
      <c r="D5" s="5">
        <v>2500</v>
      </c>
      <c r="E5" s="6" t="s">
        <v>32</v>
      </c>
      <c r="F5" s="5"/>
      <c r="G5" s="1">
        <f t="shared" ref="G5:P5" si="2">-$D$5*$B$5/1000000</f>
        <v>-50</v>
      </c>
      <c r="H5" s="1">
        <f t="shared" si="2"/>
        <v>-50</v>
      </c>
      <c r="I5" s="1">
        <f t="shared" si="2"/>
        <v>-50</v>
      </c>
      <c r="J5" s="1">
        <f t="shared" si="2"/>
        <v>-50</v>
      </c>
      <c r="K5" s="1">
        <f t="shared" si="2"/>
        <v>-50</v>
      </c>
      <c r="L5" s="1">
        <f t="shared" si="2"/>
        <v>-50</v>
      </c>
      <c r="M5" s="1">
        <f t="shared" si="2"/>
        <v>-50</v>
      </c>
      <c r="N5" s="1">
        <f t="shared" si="2"/>
        <v>-50</v>
      </c>
      <c r="O5" s="1">
        <f t="shared" si="2"/>
        <v>-50</v>
      </c>
      <c r="P5" s="1">
        <f t="shared" si="2"/>
        <v>-50</v>
      </c>
      <c r="Q5" s="1" t="s">
        <v>35</v>
      </c>
    </row>
    <row r="6" spans="1:35" outlineLevel="1" x14ac:dyDescent="0.25">
      <c r="A6" s="1" t="s">
        <v>36</v>
      </c>
      <c r="B6" s="5">
        <v>145000000</v>
      </c>
      <c r="C6" s="7" t="s">
        <v>37</v>
      </c>
      <c r="D6" s="8">
        <v>0.35</v>
      </c>
      <c r="E6" s="9" t="s">
        <v>38</v>
      </c>
      <c r="F6" s="5"/>
      <c r="G6" s="10">
        <f t="shared" ref="G6:P6" si="3">-$D$6*$B$6/1000000</f>
        <v>-50.75</v>
      </c>
      <c r="H6" s="10">
        <f t="shared" si="3"/>
        <v>-50.75</v>
      </c>
      <c r="I6" s="10">
        <f t="shared" si="3"/>
        <v>-50.75</v>
      </c>
      <c r="J6" s="10">
        <f t="shared" si="3"/>
        <v>-50.75</v>
      </c>
      <c r="K6" s="10">
        <f t="shared" si="3"/>
        <v>-50.75</v>
      </c>
      <c r="L6" s="10">
        <f t="shared" si="3"/>
        <v>-50.75</v>
      </c>
      <c r="M6" s="10">
        <f t="shared" si="3"/>
        <v>-50.75</v>
      </c>
      <c r="N6" s="10">
        <f t="shared" si="3"/>
        <v>-50.75</v>
      </c>
      <c r="O6" s="10">
        <f t="shared" si="3"/>
        <v>-50.75</v>
      </c>
      <c r="P6" s="10">
        <f t="shared" si="3"/>
        <v>-50.75</v>
      </c>
      <c r="Q6" s="1" t="s">
        <v>35</v>
      </c>
    </row>
    <row r="7" spans="1:35" outlineLevel="1" x14ac:dyDescent="0.25">
      <c r="A7" s="1" t="s">
        <v>2</v>
      </c>
      <c r="G7" s="10">
        <f t="shared" ref="G7:P7" si="4">SUM(G4:G6)</f>
        <v>49.25</v>
      </c>
      <c r="H7" s="10">
        <f t="shared" si="4"/>
        <v>49.25</v>
      </c>
      <c r="I7" s="10">
        <f t="shared" si="4"/>
        <v>49.25</v>
      </c>
      <c r="J7" s="10">
        <f t="shared" si="4"/>
        <v>49.25</v>
      </c>
      <c r="K7" s="10">
        <f t="shared" si="4"/>
        <v>49.25</v>
      </c>
      <c r="L7" s="10">
        <f t="shared" si="4"/>
        <v>49.25</v>
      </c>
      <c r="M7" s="10">
        <f t="shared" si="4"/>
        <v>49.25</v>
      </c>
      <c r="N7" s="10">
        <f t="shared" si="4"/>
        <v>49.25</v>
      </c>
      <c r="O7" s="10">
        <f t="shared" si="4"/>
        <v>49.25</v>
      </c>
      <c r="P7" s="10">
        <f t="shared" si="4"/>
        <v>49.25</v>
      </c>
      <c r="Q7" s="1" t="s">
        <v>35</v>
      </c>
      <c r="T7" s="34" t="s">
        <v>47</v>
      </c>
      <c r="U7" s="34"/>
      <c r="V7" s="34"/>
      <c r="W7" s="34"/>
      <c r="X7" s="34"/>
    </row>
    <row r="8" spans="1:35" outlineLevel="1" x14ac:dyDescent="0.25">
      <c r="A8" s="1" t="s">
        <v>39</v>
      </c>
      <c r="B8" s="5">
        <v>14</v>
      </c>
      <c r="C8" s="6" t="s">
        <v>40</v>
      </c>
      <c r="D8" s="5">
        <v>700000</v>
      </c>
      <c r="E8" s="1" t="s">
        <v>41</v>
      </c>
      <c r="F8" s="5"/>
      <c r="G8" s="10">
        <f t="shared" ref="G8:P8" si="5">-$D$8*$B$8/1000000</f>
        <v>-9.8000000000000007</v>
      </c>
      <c r="H8" s="10">
        <f t="shared" si="5"/>
        <v>-9.8000000000000007</v>
      </c>
      <c r="I8" s="10">
        <f t="shared" si="5"/>
        <v>-9.8000000000000007</v>
      </c>
      <c r="J8" s="10">
        <f t="shared" si="5"/>
        <v>-9.8000000000000007</v>
      </c>
      <c r="K8" s="10">
        <f t="shared" si="5"/>
        <v>-9.8000000000000007</v>
      </c>
      <c r="L8" s="10">
        <f t="shared" si="5"/>
        <v>-9.8000000000000007</v>
      </c>
      <c r="M8" s="10">
        <f t="shared" si="5"/>
        <v>-9.8000000000000007</v>
      </c>
      <c r="N8" s="10">
        <f t="shared" si="5"/>
        <v>-9.8000000000000007</v>
      </c>
      <c r="O8" s="10">
        <f t="shared" si="5"/>
        <v>-9.8000000000000007</v>
      </c>
      <c r="P8" s="10">
        <f t="shared" si="5"/>
        <v>-9.8000000000000007</v>
      </c>
      <c r="Q8" s="1" t="s">
        <v>35</v>
      </c>
      <c r="T8" s="6">
        <v>10000</v>
      </c>
      <c r="U8" s="6">
        <v>12500</v>
      </c>
      <c r="V8" s="6">
        <v>15000</v>
      </c>
      <c r="W8" s="6">
        <v>17500</v>
      </c>
      <c r="X8" s="6">
        <v>20000</v>
      </c>
    </row>
    <row r="9" spans="1:35" outlineLevel="1" x14ac:dyDescent="0.25">
      <c r="A9" s="11" t="s">
        <v>42</v>
      </c>
      <c r="F9" s="3">
        <v>-250</v>
      </c>
      <c r="P9" s="3">
        <v>100</v>
      </c>
      <c r="Q9" s="1" t="s">
        <v>35</v>
      </c>
      <c r="U9" s="6">
        <f>U8</f>
        <v>12500</v>
      </c>
      <c r="V9" s="6">
        <f t="shared" ref="V9:X9" si="6">V8</f>
        <v>15000</v>
      </c>
      <c r="W9" s="6">
        <f t="shared" si="6"/>
        <v>17500</v>
      </c>
      <c r="X9" s="6">
        <f t="shared" si="6"/>
        <v>20000</v>
      </c>
    </row>
    <row r="10" spans="1:35" outlineLevel="1" x14ac:dyDescent="0.25">
      <c r="A10" s="1" t="s">
        <v>3</v>
      </c>
      <c r="B10" s="12">
        <v>0.15</v>
      </c>
      <c r="F10" s="10">
        <f>-D4*B4*B10/1000000</f>
        <v>-22.5</v>
      </c>
      <c r="P10" s="10">
        <f>-F10</f>
        <v>22.5</v>
      </c>
      <c r="Q10" s="1" t="s">
        <v>35</v>
      </c>
      <c r="S10" s="1" t="s">
        <v>44</v>
      </c>
      <c r="T10" s="1">
        <v>-269</v>
      </c>
      <c r="U10" s="1">
        <v>-57</v>
      </c>
      <c r="V10" s="1">
        <v>155</v>
      </c>
      <c r="W10" s="1">
        <v>368</v>
      </c>
      <c r="X10" s="1">
        <v>580</v>
      </c>
    </row>
    <row r="11" spans="1:35" x14ac:dyDescent="0.25">
      <c r="A11" s="1" t="s">
        <v>4</v>
      </c>
      <c r="F11" s="10">
        <f t="shared" ref="F11:P11" si="7">SUM(F7:F10)</f>
        <v>-272.5</v>
      </c>
      <c r="G11" s="10">
        <f t="shared" si="7"/>
        <v>39.450000000000003</v>
      </c>
      <c r="H11" s="10">
        <f t="shared" si="7"/>
        <v>39.450000000000003</v>
      </c>
      <c r="I11" s="10">
        <f t="shared" si="7"/>
        <v>39.450000000000003</v>
      </c>
      <c r="J11" s="10">
        <f t="shared" si="7"/>
        <v>39.450000000000003</v>
      </c>
      <c r="K11" s="10">
        <f t="shared" si="7"/>
        <v>39.450000000000003</v>
      </c>
      <c r="L11" s="10">
        <f t="shared" si="7"/>
        <v>39.450000000000003</v>
      </c>
      <c r="M11" s="10">
        <f t="shared" si="7"/>
        <v>39.450000000000003</v>
      </c>
      <c r="N11" s="10">
        <f t="shared" si="7"/>
        <v>39.450000000000003</v>
      </c>
      <c r="O11" s="10">
        <f t="shared" si="7"/>
        <v>39.450000000000003</v>
      </c>
      <c r="P11" s="10">
        <f t="shared" si="7"/>
        <v>161.94999999999999</v>
      </c>
      <c r="Q11" s="1" t="s">
        <v>35</v>
      </c>
    </row>
    <row r="12" spans="1:35" hidden="1" outlineLevel="1" x14ac:dyDescent="0.25">
      <c r="G12" s="1">
        <f t="shared" ref="G12:P12" si="8">1/(1+$D$15)^(G3-$F$3)</f>
        <v>0.970873786407767</v>
      </c>
      <c r="H12" s="1">
        <f t="shared" si="8"/>
        <v>0.94259590913375435</v>
      </c>
      <c r="I12" s="1">
        <f t="shared" si="8"/>
        <v>0.91514165935315961</v>
      </c>
      <c r="J12" s="1">
        <f t="shared" si="8"/>
        <v>0.888487047915689</v>
      </c>
      <c r="K12" s="1">
        <f t="shared" si="8"/>
        <v>0.86260878438416411</v>
      </c>
      <c r="L12" s="1">
        <f t="shared" si="8"/>
        <v>0.83748425668365445</v>
      </c>
      <c r="M12" s="1">
        <f t="shared" si="8"/>
        <v>0.81309151134335378</v>
      </c>
      <c r="N12" s="1">
        <f t="shared" si="8"/>
        <v>0.78940923431393573</v>
      </c>
      <c r="O12" s="1">
        <f t="shared" si="8"/>
        <v>0.76641673234362695</v>
      </c>
      <c r="P12" s="1">
        <f t="shared" si="8"/>
        <v>0.74409391489672516</v>
      </c>
    </row>
    <row r="13" spans="1:35" hidden="1" outlineLevel="1" x14ac:dyDescent="0.25">
      <c r="F13" s="10">
        <f>F11</f>
        <v>-272.5</v>
      </c>
      <c r="G13" s="1">
        <f>G12*G11</f>
        <v>38.300970873786412</v>
      </c>
      <c r="H13" s="1">
        <f t="shared" ref="H13:P13" si="9">H12*H11</f>
        <v>37.185408615326615</v>
      </c>
      <c r="I13" s="1">
        <f t="shared" si="9"/>
        <v>36.102338461482148</v>
      </c>
      <c r="J13" s="1">
        <f t="shared" si="9"/>
        <v>35.050814040273934</v>
      </c>
      <c r="K13" s="1">
        <f t="shared" si="9"/>
        <v>34.029916543955274</v>
      </c>
      <c r="L13" s="1">
        <f t="shared" si="9"/>
        <v>33.038753926170173</v>
      </c>
      <c r="M13" s="1">
        <f t="shared" si="9"/>
        <v>32.076460122495305</v>
      </c>
      <c r="N13" s="1">
        <f t="shared" si="9"/>
        <v>31.142194293684767</v>
      </c>
      <c r="O13" s="1">
        <f t="shared" si="9"/>
        <v>30.235140090956087</v>
      </c>
      <c r="P13" s="1">
        <f t="shared" si="9"/>
        <v>120.50600951752463</v>
      </c>
      <c r="Q13" s="10"/>
    </row>
    <row r="14" spans="1:35" collapsed="1" x14ac:dyDescent="0.25">
      <c r="A14" s="1" t="s">
        <v>6</v>
      </c>
      <c r="F14" s="13">
        <f>IRR(F11:P11)</f>
        <v>0.11219941298389013</v>
      </c>
    </row>
    <row r="15" spans="1:35" x14ac:dyDescent="0.25">
      <c r="A15" s="1" t="s">
        <v>43</v>
      </c>
      <c r="D15" s="30">
        <v>0.03</v>
      </c>
      <c r="E15" s="12"/>
      <c r="F15" s="6">
        <f>NPV(D15,$F$11:$P$11)*(1+D15)</f>
        <v>155.1680064856553</v>
      </c>
      <c r="G15" s="1" t="str">
        <f>Q4</f>
        <v>mill. kr</v>
      </c>
    </row>
    <row r="17" spans="1:22" x14ac:dyDescent="0.25">
      <c r="G17" s="13"/>
    </row>
    <row r="18" spans="1:22" x14ac:dyDescent="0.25">
      <c r="A18" s="1" t="s">
        <v>49</v>
      </c>
      <c r="D18" s="13"/>
      <c r="E18" s="13"/>
      <c r="S18" s="1" t="s">
        <v>48</v>
      </c>
    </row>
    <row r="19" spans="1:22" x14ac:dyDescent="0.25">
      <c r="B19" s="14"/>
    </row>
    <row r="20" spans="1:22" x14ac:dyDescent="0.25">
      <c r="B20" s="14"/>
      <c r="D20" s="4"/>
    </row>
    <row r="21" spans="1:22" x14ac:dyDescent="0.25">
      <c r="B21" s="15"/>
      <c r="C21" s="14"/>
      <c r="D21" s="15"/>
      <c r="E21" s="15"/>
      <c r="F21" s="15"/>
      <c r="G21" s="16"/>
      <c r="H21" s="15"/>
    </row>
    <row r="22" spans="1:22" outlineLevel="1" x14ac:dyDescent="0.25">
      <c r="A22" s="4"/>
      <c r="B22" s="15"/>
      <c r="C22" s="15"/>
      <c r="D22" s="15"/>
      <c r="E22" s="15"/>
      <c r="F22" s="15"/>
      <c r="G22" s="16"/>
      <c r="H22" s="15"/>
    </row>
    <row r="23" spans="1:22" x14ac:dyDescent="0.25">
      <c r="A23" s="4"/>
      <c r="B23" s="6"/>
      <c r="C23" s="6"/>
      <c r="D23" s="6"/>
      <c r="E23" s="6"/>
      <c r="F23" s="6"/>
      <c r="G23" s="17"/>
      <c r="H23" s="6"/>
    </row>
    <row r="26" spans="1:22" x14ac:dyDescent="0.25">
      <c r="U26" s="31"/>
    </row>
    <row r="27" spans="1:22" x14ac:dyDescent="0.25">
      <c r="V27" s="32"/>
    </row>
  </sheetData>
  <mergeCells count="2">
    <mergeCell ref="F2:P2"/>
    <mergeCell ref="T7:X7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Oppgave 6.3</vt:lpstr>
      <vt:lpstr>Oppgave 6.4</vt:lpstr>
    </vt:vector>
  </TitlesOfParts>
  <Company>Norges Handelshøyskole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PIG</dc:creator>
  <cp:lastModifiedBy>Malgorzata Golinska</cp:lastModifiedBy>
  <dcterms:created xsi:type="dcterms:W3CDTF">2015-05-26T13:46:33Z</dcterms:created>
  <dcterms:modified xsi:type="dcterms:W3CDTF">2020-01-31T09:47:09Z</dcterms:modified>
</cp:coreProperties>
</file>