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4590" activeTab="1"/>
  </bookViews>
  <sheets>
    <sheet name="Tabell 8.3" sheetId="1" r:id="rId1"/>
    <sheet name="Tabell 8.4" sheetId="2" r:id="rId2"/>
    <sheet name="Tabell 8.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i to tilstander basert på prosjektets kontantstrøm før skatt, renter og avdrag og skattebetalinger. Tall med fet skrift er inngangsdata. Modellen brukes i tabellene 8.3 og 8.4.</t>
        </r>
      </text>
    </comment>
  </commentList>
</comments>
</file>

<file path=xl/comments2.xml><?xml version="1.0" encoding="utf-8"?>
<comments xmlns="http://schemas.openxmlformats.org/spreadsheetml/2006/main">
  <authors>
    <author>FAG86009</author>
  </authors>
  <commentList>
    <comment ref="A1" authorId="0">
      <text>
        <r>
          <rPr>
            <sz val="11"/>
            <rFont val="Times New Roman"/>
            <family val="1"/>
          </rPr>
          <t>Her beregnes kontantstrøm til eierne basert på forutsetninger om kontantstrøm fra driften før skatt, renter og avdrag og skatt. Modellen er brukt i tabell 8.4. Inngangsdata er angitt med fet skrift.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Beregning av egenkapitalstrøm etter skatt basert på data om kontanstrøm fra driften etter skatt, låneopptak, avdragstid, rentesats og skattesats. Tall med fet skrift er inngangsdata. Modellen brukes i tabell 8.7.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<sst xmlns="http://schemas.openxmlformats.org/spreadsheetml/2006/main" count="54" uniqueCount="29">
  <si>
    <t xml:space="preserve"> </t>
  </si>
  <si>
    <t>Prosjektets kontantstrøm før skatt</t>
  </si>
  <si>
    <t>Renter og avdrag</t>
  </si>
  <si>
    <t>Skatt</t>
  </si>
  <si>
    <t>Til eierne</t>
  </si>
  <si>
    <t>Renter og avdrag (forpliktelse = 12)</t>
  </si>
  <si>
    <t>Kontantstrøm fra</t>
  </si>
  <si>
    <t>driften etter skatt</t>
  </si>
  <si>
    <t>Investering</t>
  </si>
  <si>
    <t>Låneopptak</t>
  </si>
  <si>
    <t>Avdrag</t>
  </si>
  <si>
    <t>Lånebeløp</t>
  </si>
  <si>
    <t>Avdragstid</t>
  </si>
  <si>
    <t>Annuitet</t>
  </si>
  <si>
    <t>Restlån</t>
  </si>
  <si>
    <t>Renter etter skatt</t>
  </si>
  <si>
    <t>etter skatt</t>
  </si>
  <si>
    <t>Egenkapitalstrøm</t>
  </si>
  <si>
    <t>Renter før skatt</t>
  </si>
  <si>
    <t>Hjelpelinjer:</t>
  </si>
  <si>
    <t>Rente+avdrag</t>
  </si>
  <si>
    <t>Oppgangstider</t>
  </si>
  <si>
    <t>Nedgangstider</t>
  </si>
  <si>
    <t>Les dette</t>
  </si>
  <si>
    <t>Internrente</t>
  </si>
  <si>
    <t>Sum</t>
  </si>
  <si>
    <t>År</t>
  </si>
  <si>
    <t>Lånerente, %</t>
  </si>
  <si>
    <t>Skattesats, %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</si>
</sst>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1" t="s">
        <v>23</v>
      </c>
    </row>
    <row r="2" ht="15"/>
    <row r="3" spans="1:3" ht="15">
      <c r="A3" s="5"/>
      <c r="B3" s="21" t="s">
        <v>21</v>
      </c>
      <c r="C3" s="21" t="s">
        <v>22</v>
      </c>
    </row>
    <row r="4" spans="1:3" ht="15">
      <c r="A4" s="1" t="s">
        <v>1</v>
      </c>
      <c r="B4" s="22">
        <v>40</v>
      </c>
      <c r="C4" s="22">
        <v>11</v>
      </c>
    </row>
    <row r="5" spans="1:3" ht="15">
      <c r="A5" s="1" t="s">
        <v>2</v>
      </c>
      <c r="B5" s="22">
        <v>-6</v>
      </c>
      <c r="C5" s="22">
        <v>-6</v>
      </c>
    </row>
    <row r="6" spans="1:3" ht="15">
      <c r="A6" s="5" t="s">
        <v>3</v>
      </c>
      <c r="B6" s="23">
        <v>-11</v>
      </c>
      <c r="C6" s="23">
        <v>-3</v>
      </c>
    </row>
    <row r="7" spans="1:3" ht="15.75" thickBot="1">
      <c r="A7" s="6" t="s">
        <v>4</v>
      </c>
      <c r="B7" s="24">
        <v>23</v>
      </c>
      <c r="C7" s="24">
        <v>2</v>
      </c>
    </row>
    <row r="8" ht="15.75" thickTop="1"/>
    <row r="18" ht="15">
      <c r="C18" s="2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1.421875" style="1" customWidth="1"/>
    <col min="2" max="2" width="14.140625" style="20" customWidth="1"/>
    <col min="3" max="3" width="14.28125" style="20" customWidth="1"/>
    <col min="4" max="5" width="9.140625" style="2" customWidth="1"/>
    <col min="6" max="6" width="9.140625" style="3" customWidth="1"/>
    <col min="7" max="7" width="9.140625" style="4" customWidth="1"/>
    <col min="8" max="11" width="9.140625" style="2" customWidth="1"/>
    <col min="12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3" ht="15">
      <c r="A4" s="5"/>
      <c r="B4" s="21" t="s">
        <v>21</v>
      </c>
      <c r="C4" s="21" t="s">
        <v>22</v>
      </c>
    </row>
    <row r="5" spans="1:3" ht="15">
      <c r="A5" s="1" t="s">
        <v>1</v>
      </c>
      <c r="B5" s="22">
        <v>40</v>
      </c>
      <c r="C5" s="22">
        <v>11</v>
      </c>
    </row>
    <row r="6" spans="1:3" ht="15">
      <c r="A6" s="1" t="s">
        <v>5</v>
      </c>
      <c r="B6" s="22">
        <v>-12</v>
      </c>
      <c r="C6" s="22">
        <v>-11</v>
      </c>
    </row>
    <row r="7" spans="1:3" ht="15">
      <c r="A7" s="5" t="s">
        <v>3</v>
      </c>
      <c r="B7" s="23">
        <v>-11</v>
      </c>
      <c r="C7" s="23">
        <v>0</v>
      </c>
    </row>
    <row r="8" spans="1:5" ht="15.75" thickBot="1">
      <c r="A8" s="6" t="s">
        <v>4</v>
      </c>
      <c r="B8" s="24">
        <f>B5+B6+B7</f>
        <v>17</v>
      </c>
      <c r="C8" s="24">
        <f>C5+C6+C7</f>
        <v>0</v>
      </c>
      <c r="E8" s="2" t="s">
        <v>0</v>
      </c>
    </row>
    <row r="9" ht="15.75" thickTop="1"/>
    <row r="49" ht="15">
      <c r="D49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00390625" style="1" customWidth="1"/>
    <col min="2" max="2" width="10.57421875" style="12" customWidth="1"/>
    <col min="3" max="5" width="8.421875" style="12" customWidth="1"/>
    <col min="6" max="7" width="9.140625" style="1" customWidth="1"/>
    <col min="8" max="8" width="10.00390625" style="11" customWidth="1"/>
    <col min="9" max="16384" width="9.140625" style="1" customWidth="1"/>
  </cols>
  <sheetData>
    <row r="1" ht="15">
      <c r="A1" s="7" t="s">
        <v>23</v>
      </c>
    </row>
    <row r="2" ht="15">
      <c r="A2" s="7"/>
    </row>
    <row r="3" ht="15">
      <c r="A3" s="7"/>
    </row>
    <row r="4" spans="1:2" ht="15">
      <c r="A4" s="1" t="s">
        <v>8</v>
      </c>
      <c r="B4" s="13">
        <v>20000</v>
      </c>
    </row>
    <row r="5" spans="1:2" ht="15">
      <c r="A5" s="1" t="s">
        <v>27</v>
      </c>
      <c r="B5" s="14">
        <v>7</v>
      </c>
    </row>
    <row r="6" spans="1:2" ht="15">
      <c r="A6" s="1" t="s">
        <v>11</v>
      </c>
      <c r="B6" s="13">
        <v>12000</v>
      </c>
    </row>
    <row r="7" spans="1:2" ht="15">
      <c r="A7" s="1" t="s">
        <v>12</v>
      </c>
      <c r="B7" s="13">
        <v>3</v>
      </c>
    </row>
    <row r="8" spans="1:2" ht="15">
      <c r="A8" s="1" t="s">
        <v>28</v>
      </c>
      <c r="B8" s="15">
        <v>28</v>
      </c>
    </row>
    <row r="10" spans="1:5" ht="15">
      <c r="A10" s="1" t="s">
        <v>13</v>
      </c>
      <c r="B10" s="16">
        <f>-PMT(B5/100,B7,B6)</f>
        <v>4572.619988180036</v>
      </c>
      <c r="C10" s="16"/>
      <c r="D10" s="16"/>
      <c r="E10" s="16"/>
    </row>
    <row r="11" spans="2:5" ht="15">
      <c r="B11" s="16"/>
      <c r="C11" s="16"/>
      <c r="D11" s="16"/>
      <c r="E11" s="16"/>
    </row>
    <row r="12" spans="2:5" ht="15">
      <c r="B12" s="25" t="s">
        <v>26</v>
      </c>
      <c r="C12" s="25"/>
      <c r="D12" s="25"/>
      <c r="E12" s="25"/>
    </row>
    <row r="13" spans="1:7" ht="15">
      <c r="A13" s="5"/>
      <c r="B13" s="17">
        <v>2009</v>
      </c>
      <c r="C13" s="17">
        <v>2010</v>
      </c>
      <c r="D13" s="17">
        <v>2011</v>
      </c>
      <c r="E13" s="17">
        <v>2012</v>
      </c>
      <c r="G13" s="10"/>
    </row>
    <row r="14" spans="1:5" ht="15">
      <c r="A14" s="1" t="s">
        <v>6</v>
      </c>
      <c r="B14" s="16"/>
      <c r="C14" s="16"/>
      <c r="D14" s="16"/>
      <c r="E14" s="16"/>
    </row>
    <row r="15" spans="1:8" ht="15">
      <c r="A15" s="1" t="s">
        <v>7</v>
      </c>
      <c r="B15" s="16">
        <f>-B4</f>
        <v>-20000</v>
      </c>
      <c r="C15" s="16">
        <v>9000</v>
      </c>
      <c r="D15" s="16">
        <v>8000</v>
      </c>
      <c r="E15" s="16">
        <v>7000</v>
      </c>
      <c r="G15" s="8">
        <f>IRR(B15:E15)</f>
        <v>0.10155940434974904</v>
      </c>
      <c r="H15" s="11" t="s">
        <v>24</v>
      </c>
    </row>
    <row r="16" spans="1:5" ht="15">
      <c r="A16" s="1" t="s">
        <v>9</v>
      </c>
      <c r="B16" s="16">
        <f>B6</f>
        <v>12000</v>
      </c>
      <c r="C16" s="16"/>
      <c r="D16" s="16"/>
      <c r="E16" s="16"/>
    </row>
    <row r="17" spans="1:5" ht="15">
      <c r="A17" s="1" t="s">
        <v>15</v>
      </c>
      <c r="B17" s="16"/>
      <c r="C17" s="16">
        <f>-C22*(1-($B$8/100))</f>
        <v>-604.8</v>
      </c>
      <c r="D17" s="16">
        <f>-D22*(1-$B$8/100)</f>
        <v>-416.6759525957262</v>
      </c>
      <c r="E17" s="16">
        <f>-E22*(1-$B$8/100)</f>
        <v>-215.38322187315325</v>
      </c>
    </row>
    <row r="18" spans="1:10" ht="15">
      <c r="A18" s="5" t="s">
        <v>10</v>
      </c>
      <c r="B18" s="18"/>
      <c r="C18" s="18">
        <f>-($B$10-C22)</f>
        <v>-3732.6199881800358</v>
      </c>
      <c r="D18" s="18">
        <f>-($B$10-D22)</f>
        <v>-3993.903387352638</v>
      </c>
      <c r="E18" s="18">
        <f>-($B$10-E22)</f>
        <v>-4273.476624467323</v>
      </c>
      <c r="G18" s="9">
        <f>SUM(C18:E18)</f>
        <v>-11999.999999999996</v>
      </c>
      <c r="H18" s="11" t="s">
        <v>25</v>
      </c>
      <c r="J18" s="1" t="s">
        <v>0</v>
      </c>
    </row>
    <row r="19" spans="1:5" ht="15">
      <c r="A19" s="1" t="s">
        <v>17</v>
      </c>
      <c r="B19" s="16"/>
      <c r="C19" s="16"/>
      <c r="D19" s="16"/>
      <c r="E19" s="16"/>
    </row>
    <row r="20" spans="1:8" ht="15">
      <c r="A20" s="5" t="s">
        <v>16</v>
      </c>
      <c r="B20" s="18">
        <f>B15+B16</f>
        <v>-8000</v>
      </c>
      <c r="C20" s="18">
        <f>C15+C17+C18</f>
        <v>4662.580011819965</v>
      </c>
      <c r="D20" s="18">
        <f>D15+D17+D18</f>
        <v>3589.420660051636</v>
      </c>
      <c r="E20" s="18">
        <f>E15+E17+E18</f>
        <v>2511.140153659524</v>
      </c>
      <c r="G20" s="8">
        <f>IRR(B20:E20)</f>
        <v>0.1849927630491581</v>
      </c>
      <c r="H20" s="11" t="s">
        <v>24</v>
      </c>
    </row>
    <row r="21" spans="1:5" ht="15">
      <c r="A21" s="1" t="s">
        <v>19</v>
      </c>
      <c r="B21" s="16"/>
      <c r="C21" s="16"/>
      <c r="D21" s="16"/>
      <c r="E21" s="16"/>
    </row>
    <row r="22" spans="1:5" ht="15">
      <c r="A22" s="1" t="s">
        <v>18</v>
      </c>
      <c r="B22" s="16"/>
      <c r="C22" s="16">
        <f>B23*$B$5/100</f>
        <v>840</v>
      </c>
      <c r="D22" s="16">
        <f>C23*$B$5/100</f>
        <v>578.7166008273975</v>
      </c>
      <c r="E22" s="16">
        <f>D23*$B$5/100</f>
        <v>299.14336371271287</v>
      </c>
    </row>
    <row r="23" spans="1:5" ht="15.75" thickBot="1">
      <c r="A23" s="6" t="s">
        <v>14</v>
      </c>
      <c r="B23" s="19">
        <f>B16</f>
        <v>12000</v>
      </c>
      <c r="C23" s="19">
        <f>B23+C18</f>
        <v>8267.380011819965</v>
      </c>
      <c r="D23" s="19">
        <f>C23+D18</f>
        <v>4273.4766244673265</v>
      </c>
      <c r="E23" s="19">
        <f>D23+E18</f>
        <v>0</v>
      </c>
    </row>
    <row r="24" ht="15.75" thickTop="1">
      <c r="E24" s="12" t="s">
        <v>0</v>
      </c>
    </row>
    <row r="25" spans="1:5" ht="15">
      <c r="A25" s="1" t="s">
        <v>20</v>
      </c>
      <c r="C25" s="16">
        <f>C22-C18</f>
        <v>4572.619988180036</v>
      </c>
      <c r="D25" s="16">
        <f>D22-D18</f>
        <v>4572.619988180036</v>
      </c>
      <c r="E25" s="16">
        <f>E22-E18</f>
        <v>4572.619988180036</v>
      </c>
    </row>
    <row r="27" ht="15">
      <c r="H27" s="11" t="s">
        <v>0</v>
      </c>
    </row>
    <row r="28" ht="15">
      <c r="H28" s="11" t="s">
        <v>0</v>
      </c>
    </row>
    <row r="29" ht="15">
      <c r="G29" s="1" t="s">
        <v>0</v>
      </c>
    </row>
    <row r="31" ht="15">
      <c r="H31" s="11" t="s">
        <v>0</v>
      </c>
    </row>
    <row r="34" spans="8:11" ht="15">
      <c r="H34" s="11" t="s">
        <v>0</v>
      </c>
      <c r="I34" s="1" t="s">
        <v>0</v>
      </c>
      <c r="J34" s="1" t="s">
        <v>0</v>
      </c>
      <c r="K34" s="1" t="s">
        <v>0</v>
      </c>
    </row>
    <row r="36" ht="15">
      <c r="J36" s="1" t="s">
        <v>0</v>
      </c>
    </row>
    <row r="47" ht="15">
      <c r="I47" s="1" t="s">
        <v>0</v>
      </c>
    </row>
    <row r="49" ht="15">
      <c r="I49" s="1" t="s">
        <v>0</v>
      </c>
    </row>
    <row r="52" spans="6:7" ht="15">
      <c r="F52" s="1" t="s">
        <v>0</v>
      </c>
      <c r="G52" s="1" t="s">
        <v>0</v>
      </c>
    </row>
  </sheetData>
  <sheetProtection/>
  <mergeCells count="1">
    <mergeCell ref="B12:E1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Administrator</cp:lastModifiedBy>
  <cp:lastPrinted>2008-07-21T09:53:55Z</cp:lastPrinted>
  <dcterms:created xsi:type="dcterms:W3CDTF">2007-01-01T19:46:20Z</dcterms:created>
  <dcterms:modified xsi:type="dcterms:W3CDTF">2009-07-15T08:04:28Z</dcterms:modified>
  <cp:category/>
  <cp:version/>
  <cp:contentType/>
  <cp:contentStatus/>
</cp:coreProperties>
</file>