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1640" activeTab="0"/>
  </bookViews>
  <sheets>
    <sheet name="Renteregning" sheetId="1" r:id="rId1"/>
  </sheets>
  <definedNames/>
  <calcPr fullCalcOnLoad="1"/>
</workbook>
</file>

<file path=xl/comments1.xml><?xml version="1.0" encoding="utf-8"?>
<comments xmlns="http://schemas.openxmlformats.org/spreadsheetml/2006/main">
  <authors>
    <author>Per Ivar</author>
  </authors>
  <commentList>
    <comment ref="A1" authorId="0">
      <text>
        <r>
          <rPr>
            <sz val="11"/>
            <rFont val="Times New Roman"/>
            <family val="1"/>
          </rPr>
          <t xml:space="preserve">Dette regnearket kan du bruke til renteregning. 
For alle deler i regnearket betyr </t>
        </r>
        <r>
          <rPr>
            <b/>
            <sz val="11"/>
            <rFont val="Times New Roman"/>
            <family val="1"/>
          </rPr>
          <t xml:space="preserve">fet font </t>
        </r>
        <r>
          <rPr>
            <sz val="11"/>
            <rFont val="Times New Roman"/>
            <family val="1"/>
          </rPr>
          <t>at cellen inneholder en inputverdi. Vanlig font betyr at cellen inneholder et resultat.
Kolonnene A og B (tilsvarende rentetabell 1 og 2 i boken) brukes for kontantstrømmer som inneholder to beløp, ett ved start og ett ved slutt. 
De to øverste boksene finner hhv. sluttverdi og nåverdi når du kjenner verdiene på de tre andre variablene i formelen. Legg inn nåverdi i celle B3, rentesats i celle B4 og antall perioder i B5, så vises sluttverdien i celle B6. Tilsvarende finnes nåverdien i celle B12.
Linjene B15-B18 bruker du når du skal finne rentestas ut fra gitt nåverdi, antall perioder og sluttverdi. Tilsvarende finner  du antall perioder i linjene 20-23.
Helt tilsvarende gjelder kolonnene D og E rentetabellene 3 og 4, mens kolonnene G og H gjelder rentetabellene 5 og 6.
I kolonnenene J og K er annuitetsbergningen utvidet ved at restverdien av en investering er inkludert. Dette tilsvarre det vi kaller sluttverdi i resten av regnearket. Når investeringsbeløpet legges inn i celle K2 (husk minustegn), rentesatsen i celle K3, antall perioder i celle K4 og restverdien i celle K5, så kommer årlig kapitalforbruk i celle K6 (jfr. læreboken). De andre oppstillingene i kolonnene J og K brukes når en av de andre faktorene er ukjent.
Vår erfaring er at de fleste lærer dette bedre ved å prøve enn ved å lese. Til dette regnearket følger det også en lydsatt demofil. Lykke til.</t>
        </r>
      </text>
    </comment>
    <comment ref="A2" authorId="0">
      <text>
        <r>
          <rPr>
            <sz val="9"/>
            <rFont val="Tahoma"/>
            <family val="2"/>
          </rPr>
          <t xml:space="preserve">Du finner formlene som ligger bak disse uttrykkene i rentetabellene i læreboken.
</t>
        </r>
      </text>
    </comment>
    <comment ref="J2" authorId="0">
      <text>
        <r>
          <rPr>
            <sz val="9"/>
            <rFont val="Tahoma"/>
            <family val="2"/>
          </rPr>
          <t xml:space="preserve">Denne metoden lærer du mer om i lærebokens del 5.5
</t>
        </r>
      </text>
    </comment>
  </commentList>
</comments>
</file>

<file path=xl/sharedStrings.xml><?xml version="1.0" encoding="utf-8"?>
<sst xmlns="http://schemas.openxmlformats.org/spreadsheetml/2006/main" count="75" uniqueCount="8">
  <si>
    <t>Nåverdi</t>
  </si>
  <si>
    <t>Rentesats</t>
  </si>
  <si>
    <t>Antall perioder</t>
  </si>
  <si>
    <t>Sluttverdi</t>
  </si>
  <si>
    <t>Les dette</t>
  </si>
  <si>
    <t>Annuitet</t>
  </si>
  <si>
    <t>Restverdi</t>
  </si>
  <si>
    <t>Annuitetsberegning med restverdi</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</si>
</sst>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quot;kr&quot;\ #,##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
    <numFmt numFmtId="180" formatCode="0.000"/>
    <numFmt numFmtId="181" formatCode="0.000000"/>
    <numFmt numFmtId="182" formatCode="0.00000"/>
    <numFmt numFmtId="183" formatCode="0.0000"/>
    <numFmt numFmtId="184" formatCode="0.000\ %"/>
    <numFmt numFmtId="185" formatCode="0.0000\ %"/>
    <numFmt numFmtId="186" formatCode="#,##0.000"/>
  </numFmts>
  <fonts count="42">
    <font>
      <sz val="10"/>
      <name val="Arial"/>
      <family val="0"/>
    </font>
    <font>
      <sz val="10"/>
      <name val="Times New Roman"/>
      <family val="1"/>
    </font>
    <font>
      <b/>
      <sz val="10"/>
      <name val="Times New Roman"/>
      <family val="1"/>
    </font>
    <font>
      <sz val="10"/>
      <color indexed="10"/>
      <name val="Times New Roman"/>
      <family val="1"/>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Times New Roman"/>
      <family val="1"/>
    </font>
    <font>
      <b/>
      <sz val="11"/>
      <name val="Times New Roman"/>
      <family val="1"/>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0" applyNumberFormat="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23" borderId="1" applyNumberFormat="0" applyAlignment="0" applyProtection="0"/>
    <xf numFmtId="0" fontId="31" fillId="0" borderId="2" applyNumberFormat="0" applyFill="0" applyAlignment="0" applyProtection="0"/>
    <xf numFmtId="0" fontId="32" fillId="24" borderId="3" applyNumberFormat="0" applyAlignment="0" applyProtection="0"/>
    <xf numFmtId="0" fontId="0" fillId="25" borderId="4" applyNumberFormat="0" applyFont="0" applyAlignment="0" applyProtection="0"/>
    <xf numFmtId="0" fontId="33" fillId="26"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0" borderId="9" applyNumberFormat="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cellStyleXfs>
  <cellXfs count="12">
    <xf numFmtId="0" fontId="0" fillId="0" borderId="0" xfId="0" applyAlignment="1">
      <alignment/>
    </xf>
    <xf numFmtId="0" fontId="1" fillId="0" borderId="0" xfId="0" applyFont="1" applyAlignment="1">
      <alignment/>
    </xf>
    <xf numFmtId="179" fontId="2" fillId="0" borderId="0" xfId="0" applyNumberFormat="1" applyFont="1" applyAlignment="1">
      <alignment/>
    </xf>
    <xf numFmtId="0" fontId="2" fillId="0" borderId="0" xfId="0" applyFont="1" applyAlignment="1">
      <alignment/>
    </xf>
    <xf numFmtId="3" fontId="1" fillId="0" borderId="0" xfId="0" applyNumberFormat="1" applyFont="1" applyAlignment="1">
      <alignment/>
    </xf>
    <xf numFmtId="1" fontId="1" fillId="0" borderId="0" xfId="0" applyNumberFormat="1" applyFont="1" applyAlignment="1">
      <alignment/>
    </xf>
    <xf numFmtId="0" fontId="3" fillId="0" borderId="0" xfId="0" applyFont="1" applyAlignment="1">
      <alignment/>
    </xf>
    <xf numFmtId="1" fontId="2" fillId="0" borderId="0" xfId="0" applyNumberFormat="1" applyFont="1" applyAlignment="1">
      <alignment/>
    </xf>
    <xf numFmtId="3" fontId="2" fillId="0" borderId="0" xfId="0" applyNumberFormat="1" applyFont="1" applyAlignment="1">
      <alignment/>
    </xf>
    <xf numFmtId="179" fontId="1" fillId="0" borderId="0" xfId="0" applyNumberFormat="1" applyFont="1" applyAlignment="1">
      <alignment/>
    </xf>
    <xf numFmtId="0" fontId="1" fillId="0" borderId="10" xfId="0" applyFont="1" applyBorder="1" applyAlignment="1">
      <alignment/>
    </xf>
    <xf numFmtId="0" fontId="1" fillId="0" borderId="0" xfId="0" applyFont="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5.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28575</xdr:rowOff>
    </xdr:from>
    <xdr:to>
      <xdr:col>3</xdr:col>
      <xdr:colOff>419100</xdr:colOff>
      <xdr:row>1</xdr:row>
      <xdr:rowOff>352425</xdr:rowOff>
    </xdr:to>
    <xdr:pic>
      <xdr:nvPicPr>
        <xdr:cNvPr id="1" name="Picture 1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771650" y="190500"/>
          <a:ext cx="381000" cy="323850"/>
        </a:xfrm>
        <a:prstGeom prst="rect">
          <a:avLst/>
        </a:prstGeom>
        <a:noFill/>
        <a:ln w="9525" cmpd="sng">
          <a:noFill/>
        </a:ln>
      </xdr:spPr>
    </xdr:pic>
    <xdr:clientData/>
  </xdr:twoCellAnchor>
  <xdr:twoCellAnchor>
    <xdr:from>
      <xdr:col>3</xdr:col>
      <xdr:colOff>0</xdr:colOff>
      <xdr:row>7</xdr:row>
      <xdr:rowOff>0</xdr:rowOff>
    </xdr:from>
    <xdr:to>
      <xdr:col>3</xdr:col>
      <xdr:colOff>419100</xdr:colOff>
      <xdr:row>8</xdr:row>
      <xdr:rowOff>0</xdr:rowOff>
    </xdr:to>
    <xdr:pic>
      <xdr:nvPicPr>
        <xdr:cNvPr id="2" name="Picture 3"/>
        <xdr:cNvPicPr preferRelativeResize="1">
          <a:picLocks noChangeAspect="1"/>
        </xdr:cNvPicPr>
      </xdr:nvPicPr>
      <xdr:blipFill>
        <a:blip r:embed="rId2"/>
        <a:stretch>
          <a:fillRect/>
        </a:stretch>
      </xdr:blipFill>
      <xdr:spPr>
        <a:xfrm>
          <a:off x="1733550" y="1343025"/>
          <a:ext cx="4191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
  <sheetViews>
    <sheetView tabSelected="1" zoomScalePageLayoutView="0" workbookViewId="0" topLeftCell="A1">
      <selection activeCell="H28" sqref="H28"/>
    </sheetView>
  </sheetViews>
  <sheetFormatPr defaultColWidth="9.140625" defaultRowHeight="12.75"/>
  <cols>
    <col min="1" max="1" width="13.421875" style="1" customWidth="1"/>
    <col min="2" max="2" width="9.8515625" style="1" customWidth="1"/>
    <col min="3" max="3" width="2.7109375" style="1" customWidth="1"/>
    <col min="4" max="4" width="12.140625" style="1" customWidth="1"/>
    <col min="5" max="5" width="8.8515625" style="1" customWidth="1"/>
    <col min="6" max="6" width="2.140625" style="1" customWidth="1"/>
    <col min="7" max="7" width="13.7109375" style="1" customWidth="1"/>
    <col min="8" max="8" width="11.00390625" style="1" customWidth="1"/>
    <col min="9" max="9" width="4.28125" style="1" customWidth="1"/>
    <col min="10" max="10" width="13.7109375" style="1" customWidth="1"/>
    <col min="11" max="12" width="9.140625" style="1" customWidth="1"/>
    <col min="13" max="13" width="14.00390625" style="1" customWidth="1"/>
    <col min="14" max="14" width="11.7109375" style="1" customWidth="1"/>
    <col min="15" max="16384" width="9.140625" style="1" customWidth="1"/>
  </cols>
  <sheetData>
    <row r="1" ht="12.75">
      <c r="A1" s="3" t="s">
        <v>4</v>
      </c>
    </row>
    <row r="2" spans="4:14" ht="29.25" customHeight="1">
      <c r="D2"/>
      <c r="I2" s="6"/>
      <c r="J2" s="11" t="s">
        <v>7</v>
      </c>
      <c r="K2" s="11"/>
      <c r="L2" s="11"/>
      <c r="M2" s="11"/>
      <c r="N2" s="11"/>
    </row>
    <row r="3" spans="1:14" ht="12.75">
      <c r="A3" s="1" t="s">
        <v>0</v>
      </c>
      <c r="B3" s="8">
        <v>200000</v>
      </c>
      <c r="D3" s="1" t="s">
        <v>0</v>
      </c>
      <c r="E3" s="8">
        <v>700000</v>
      </c>
      <c r="G3" s="1" t="s">
        <v>5</v>
      </c>
      <c r="H3" s="8">
        <v>100000</v>
      </c>
      <c r="J3" s="1" t="s">
        <v>0</v>
      </c>
      <c r="K3" s="8">
        <v>-210000</v>
      </c>
      <c r="M3" s="1" t="s">
        <v>0</v>
      </c>
      <c r="N3" s="8">
        <v>-400000</v>
      </c>
    </row>
    <row r="4" spans="1:14" ht="12.75">
      <c r="A4" s="1" t="s">
        <v>1</v>
      </c>
      <c r="B4" s="2">
        <v>0.05</v>
      </c>
      <c r="D4" s="1" t="s">
        <v>1</v>
      </c>
      <c r="E4" s="2">
        <v>0.06</v>
      </c>
      <c r="G4" s="1" t="s">
        <v>1</v>
      </c>
      <c r="H4" s="2">
        <v>0.025</v>
      </c>
      <c r="J4" s="1" t="s">
        <v>1</v>
      </c>
      <c r="K4" s="2">
        <v>0.04</v>
      </c>
      <c r="M4" s="1" t="s">
        <v>1</v>
      </c>
      <c r="N4" s="2">
        <v>0.06</v>
      </c>
    </row>
    <row r="5" spans="1:14" ht="12.75">
      <c r="A5" s="1" t="s">
        <v>2</v>
      </c>
      <c r="B5" s="3">
        <v>25</v>
      </c>
      <c r="D5" s="1" t="s">
        <v>2</v>
      </c>
      <c r="E5" s="3">
        <v>20</v>
      </c>
      <c r="G5" s="1" t="s">
        <v>2</v>
      </c>
      <c r="H5" s="3">
        <v>10</v>
      </c>
      <c r="J5" s="1" t="s">
        <v>2</v>
      </c>
      <c r="K5" s="3">
        <v>10</v>
      </c>
      <c r="M5" s="1" t="s">
        <v>2</v>
      </c>
      <c r="N5" s="5">
        <f>NPER(N4,N7,N3,N6)</f>
        <v>12.658533802648694</v>
      </c>
    </row>
    <row r="6" spans="1:14" ht="12.75">
      <c r="A6" s="1" t="s">
        <v>3</v>
      </c>
      <c r="B6" s="4">
        <f>B3*(1+B4)^B5</f>
        <v>677270.9881798772</v>
      </c>
      <c r="D6" s="1" t="s">
        <v>5</v>
      </c>
      <c r="E6" s="4">
        <f>-PMT(E4,E5,E3)</f>
        <v>61029.18988379599</v>
      </c>
      <c r="G6" s="1" t="s">
        <v>3</v>
      </c>
      <c r="H6" s="4">
        <f>-FV(H4,H5,H3)</f>
        <v>1120338.1767854283</v>
      </c>
      <c r="J6" s="1" t="s">
        <v>6</v>
      </c>
      <c r="K6" s="8">
        <v>140000</v>
      </c>
      <c r="M6" s="1" t="s">
        <v>6</v>
      </c>
      <c r="N6" s="8">
        <v>200000</v>
      </c>
    </row>
    <row r="7" spans="2:14" ht="12.75">
      <c r="B7" s="5"/>
      <c r="E7" s="4"/>
      <c r="H7" s="4"/>
      <c r="J7" s="1" t="s">
        <v>5</v>
      </c>
      <c r="K7" s="4">
        <f>PMT(K4,K5,K3,K6)</f>
        <v>14230.36610310955</v>
      </c>
      <c r="M7" s="1" t="s">
        <v>5</v>
      </c>
      <c r="N7" s="8">
        <v>35000</v>
      </c>
    </row>
    <row r="8" ht="31.5" customHeight="1">
      <c r="K8" s="4"/>
    </row>
    <row r="9" spans="1:14" ht="12.75">
      <c r="A9" s="1" t="s">
        <v>3</v>
      </c>
      <c r="B9" s="8">
        <v>50000</v>
      </c>
      <c r="D9" s="1" t="s">
        <v>5</v>
      </c>
      <c r="E9" s="8">
        <v>70000</v>
      </c>
      <c r="G9" s="1" t="s">
        <v>3</v>
      </c>
      <c r="H9" s="8">
        <v>100000</v>
      </c>
      <c r="J9" s="1" t="s">
        <v>0</v>
      </c>
      <c r="K9" s="4">
        <f>-PV(K10,K11,K13,K12)</f>
        <v>2095.0740740490664</v>
      </c>
      <c r="M9" s="1" t="s">
        <v>0</v>
      </c>
      <c r="N9" s="8">
        <v>-400000</v>
      </c>
    </row>
    <row r="10" spans="1:14" ht="12.75">
      <c r="A10" s="1" t="s">
        <v>1</v>
      </c>
      <c r="B10" s="2">
        <v>0.0625</v>
      </c>
      <c r="D10" s="1" t="s">
        <v>1</v>
      </c>
      <c r="E10" s="2">
        <v>0.04</v>
      </c>
      <c r="G10" s="1" t="s">
        <v>1</v>
      </c>
      <c r="H10" s="2">
        <v>0.04</v>
      </c>
      <c r="J10" s="1" t="s">
        <v>1</v>
      </c>
      <c r="K10" s="2">
        <v>0.04</v>
      </c>
      <c r="M10" s="1" t="s">
        <v>1</v>
      </c>
      <c r="N10" s="2">
        <v>0.06</v>
      </c>
    </row>
    <row r="11" spans="1:14" ht="12.75">
      <c r="A11" s="1" t="s">
        <v>2</v>
      </c>
      <c r="B11" s="3">
        <v>8</v>
      </c>
      <c r="D11" s="1" t="s">
        <v>2</v>
      </c>
      <c r="E11" s="3">
        <v>10</v>
      </c>
      <c r="G11" s="1" t="s">
        <v>2</v>
      </c>
      <c r="H11" s="3">
        <v>10</v>
      </c>
      <c r="J11" s="1" t="s">
        <v>2</v>
      </c>
      <c r="K11" s="3">
        <v>10</v>
      </c>
      <c r="M11" s="1" t="s">
        <v>2</v>
      </c>
      <c r="N11" s="7">
        <v>15</v>
      </c>
    </row>
    <row r="12" spans="1:14" ht="12.75">
      <c r="A12" s="1" t="s">
        <v>0</v>
      </c>
      <c r="B12" s="4">
        <f>B9/(1+B10)^B11</f>
        <v>30784.952976979523</v>
      </c>
      <c r="D12" s="1" t="s">
        <v>0</v>
      </c>
      <c r="E12" s="4">
        <f>-PV(E10,E11,E9)</f>
        <v>567762.7045548526</v>
      </c>
      <c r="G12" s="1" t="s">
        <v>5</v>
      </c>
      <c r="H12" s="4">
        <f>-H9/FV(H10,H11,1)</f>
        <v>8329.094433013639</v>
      </c>
      <c r="J12" s="1" t="s">
        <v>6</v>
      </c>
      <c r="K12" s="8">
        <v>700</v>
      </c>
      <c r="M12" s="1" t="s">
        <v>6</v>
      </c>
      <c r="N12" s="4">
        <f>FV(N10,N11,N13,N9)</f>
        <v>143964.33126505627</v>
      </c>
    </row>
    <row r="13" spans="10:14" ht="12.75">
      <c r="J13" s="1" t="s">
        <v>5</v>
      </c>
      <c r="K13" s="8">
        <v>200</v>
      </c>
      <c r="M13" s="1" t="s">
        <v>5</v>
      </c>
      <c r="N13" s="8">
        <v>35000</v>
      </c>
    </row>
    <row r="14" spans="1:8" ht="13.5" thickBot="1">
      <c r="A14" s="10"/>
      <c r="B14" s="10"/>
      <c r="C14" s="10"/>
      <c r="D14" s="10"/>
      <c r="E14" s="10"/>
      <c r="F14" s="10"/>
      <c r="G14" s="10"/>
      <c r="H14" s="10"/>
    </row>
    <row r="15" ht="13.5" thickTop="1"/>
    <row r="16" spans="1:11" ht="12.75">
      <c r="A16" s="1" t="s">
        <v>0</v>
      </c>
      <c r="B16" s="8">
        <v>670000</v>
      </c>
      <c r="D16" s="1" t="s">
        <v>0</v>
      </c>
      <c r="E16" s="8">
        <v>3131</v>
      </c>
      <c r="G16" s="1" t="s">
        <v>5</v>
      </c>
      <c r="H16" s="8">
        <v>83</v>
      </c>
      <c r="J16" s="1" t="s">
        <v>0</v>
      </c>
      <c r="K16" s="8">
        <v>-3131</v>
      </c>
    </row>
    <row r="17" spans="1:11" ht="12.75">
      <c r="A17" s="1" t="s">
        <v>1</v>
      </c>
      <c r="B17" s="9">
        <f>RATE(B18,0,-B16,B19)</f>
        <v>0.007223313137057548</v>
      </c>
      <c r="D17" s="1" t="s">
        <v>1</v>
      </c>
      <c r="E17" s="9">
        <f>RATE(E18,E19,-E16)</f>
        <v>0.01949454146998183</v>
      </c>
      <c r="G17" s="1" t="s">
        <v>1</v>
      </c>
      <c r="H17" s="9">
        <f>RATE(-H18,H16,H19)</f>
        <v>0.04075440034551381</v>
      </c>
      <c r="J17" s="1" t="s">
        <v>1</v>
      </c>
      <c r="K17" s="9">
        <f>RATE(K18,K20,K16,K19)</f>
        <v>0.09323947057854232</v>
      </c>
    </row>
    <row r="18" spans="1:11" ht="12.75">
      <c r="A18" s="1" t="s">
        <v>2</v>
      </c>
      <c r="B18" s="3">
        <v>10</v>
      </c>
      <c r="D18" s="1" t="s">
        <v>2</v>
      </c>
      <c r="E18" s="3">
        <v>11</v>
      </c>
      <c r="G18" s="1" t="s">
        <v>2</v>
      </c>
      <c r="H18" s="3">
        <v>10</v>
      </c>
      <c r="J18" s="1" t="s">
        <v>2</v>
      </c>
      <c r="K18" s="3">
        <v>11</v>
      </c>
    </row>
    <row r="19" spans="1:11" ht="12.75">
      <c r="A19" s="1" t="s">
        <v>3</v>
      </c>
      <c r="B19" s="8">
        <v>720000</v>
      </c>
      <c r="D19" s="1" t="s">
        <v>5</v>
      </c>
      <c r="E19" s="8">
        <v>319</v>
      </c>
      <c r="G19" s="1" t="s">
        <v>3</v>
      </c>
      <c r="H19" s="8">
        <v>1000</v>
      </c>
      <c r="J19" s="1" t="s">
        <v>6</v>
      </c>
      <c r="K19" s="8">
        <v>1200</v>
      </c>
    </row>
    <row r="20" spans="10:11" ht="12.75">
      <c r="J20" s="1" t="s">
        <v>5</v>
      </c>
      <c r="K20" s="8">
        <v>400</v>
      </c>
    </row>
    <row r="21" spans="1:12" ht="12.75">
      <c r="A21" s="1" t="s">
        <v>0</v>
      </c>
      <c r="B21" s="8">
        <v>20000</v>
      </c>
      <c r="D21" s="1" t="s">
        <v>0</v>
      </c>
      <c r="E21" s="8">
        <v>400000</v>
      </c>
      <c r="G21" s="1" t="s">
        <v>5</v>
      </c>
      <c r="H21" s="8">
        <v>120</v>
      </c>
      <c r="L21" s="9"/>
    </row>
    <row r="22" spans="1:8" ht="12.75">
      <c r="A22" s="1" t="s">
        <v>1</v>
      </c>
      <c r="B22" s="2">
        <v>0.05</v>
      </c>
      <c r="D22" s="1" t="s">
        <v>1</v>
      </c>
      <c r="E22" s="2">
        <v>0.06</v>
      </c>
      <c r="G22" s="1" t="s">
        <v>1</v>
      </c>
      <c r="H22" s="2">
        <v>0.04</v>
      </c>
    </row>
    <row r="23" spans="1:8" ht="12.75">
      <c r="A23" s="1" t="s">
        <v>2</v>
      </c>
      <c r="B23" s="5">
        <f>NPER(B22,0,-B21,B24)</f>
        <v>22.517085305411022</v>
      </c>
      <c r="D23" s="1" t="s">
        <v>2</v>
      </c>
      <c r="E23" s="5">
        <f>NPER(E22,E24,-E21)</f>
        <v>19.863986231360112</v>
      </c>
      <c r="G23" s="1" t="s">
        <v>2</v>
      </c>
      <c r="H23" s="5">
        <f>NPER(H22,-H21,,H24)</f>
        <v>7.334952613622031</v>
      </c>
    </row>
    <row r="24" spans="1:8" ht="12.75">
      <c r="A24" s="1" t="s">
        <v>3</v>
      </c>
      <c r="B24" s="8">
        <v>60000</v>
      </c>
      <c r="D24" s="1" t="s">
        <v>5</v>
      </c>
      <c r="E24" s="8">
        <v>35000</v>
      </c>
      <c r="G24" s="1" t="s">
        <v>3</v>
      </c>
      <c r="H24" s="8">
        <v>1000</v>
      </c>
    </row>
    <row r="26" ht="12.75">
      <c r="L26" s="8"/>
    </row>
  </sheetData>
  <sheetProtection/>
  <mergeCells count="1">
    <mergeCell ref="J2:N2"/>
  </mergeCells>
  <printOptions gridLines="1"/>
  <pageMargins left="0.75" right="0.75" top="1" bottom="1" header="0.5" footer="0.5"/>
  <pageSetup horizontalDpi="600" verticalDpi="600" orientation="portrait" paperSize="9" r:id="rId8"/>
  <drawing r:id="rId7"/>
  <legacyDrawing r:id="rId6"/>
  <oleObjects>
    <oleObject progId="Equation.3" shapeId="47917984" r:id="rId2"/>
    <oleObject progId="Equation.3" shapeId="47917985" r:id="rId3"/>
    <oleObject progId="Equation.3" shapeId="47917986" r:id="rId4"/>
    <oleObject progId="Equation.3" shapeId="47917987"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Handelshøyskole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Administrator</cp:lastModifiedBy>
  <cp:lastPrinted>2008-02-16T11:32:11Z</cp:lastPrinted>
  <dcterms:created xsi:type="dcterms:W3CDTF">2007-11-28T11:50:43Z</dcterms:created>
  <dcterms:modified xsi:type="dcterms:W3CDTF">2009-07-15T07:10:04Z</dcterms:modified>
  <cp:category/>
  <cp:version/>
  <cp:contentType/>
  <cp:contentStatus/>
</cp:coreProperties>
</file>