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3\"/>
    </mc:Choice>
  </mc:AlternateContent>
  <xr:revisionPtr revIDLastSave="0" documentId="8_{32473D38-A20B-4083-A430-F5A9AE010158}" xr6:coauthVersionLast="45" xr6:coauthVersionMax="45" xr10:uidLastSave="{00000000-0000-0000-0000-000000000000}"/>
  <bookViews>
    <workbookView xWindow="1890" yWindow="1650" windowWidth="23415" windowHeight="15225" activeTab="2" xr2:uid="{00000000-000D-0000-FFFF-FFFF00000000}"/>
  </bookViews>
  <sheets>
    <sheet name="Oppgave 3.2" sheetId="2" r:id="rId1"/>
    <sheet name="Oppgave 3.3" sheetId="3" r:id="rId2"/>
    <sheet name="Oppgave 3.4" sheetId="4" r:id="rId3"/>
    <sheet name="Oppgave 3.7" sheetId="6" r:id="rId4"/>
    <sheet name="Oppgave 3.9" sheetId="8" r:id="rId5"/>
    <sheet name="Oppgave 3.11" sheetId="9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  <sheet name="Sheet16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E5" i="8"/>
  <c r="D5" i="8" s="1"/>
  <c r="B6" i="8"/>
  <c r="C6" i="8" s="1"/>
  <c r="D23" i="6"/>
  <c r="E22" i="6" s="1"/>
  <c r="E26" i="6" s="1"/>
  <c r="D22" i="6"/>
  <c r="D26" i="6" s="1"/>
  <c r="K21" i="6"/>
  <c r="J21" i="6"/>
  <c r="I21" i="6"/>
  <c r="H21" i="6"/>
  <c r="G21" i="6"/>
  <c r="F21" i="6"/>
  <c r="E21" i="6"/>
  <c r="D21" i="6"/>
  <c r="D25" i="6" s="1"/>
  <c r="D28" i="6" s="1"/>
  <c r="D33" i="6" s="1"/>
  <c r="K8" i="6"/>
  <c r="J8" i="6"/>
  <c r="J13" i="6"/>
  <c r="I8" i="6"/>
  <c r="I13" i="6"/>
  <c r="H8" i="6"/>
  <c r="H13" i="6"/>
  <c r="G8" i="6"/>
  <c r="G13" i="6" s="1"/>
  <c r="F8" i="6"/>
  <c r="E8" i="6"/>
  <c r="E13" i="6" s="1"/>
  <c r="D8" i="6"/>
  <c r="D13" i="6" s="1"/>
  <c r="C11" i="6"/>
  <c r="D9" i="6" s="1"/>
  <c r="F6" i="9"/>
  <c r="F11" i="9" s="1"/>
  <c r="F22" i="9" s="1"/>
  <c r="F24" i="9" s="1"/>
  <c r="E6" i="9"/>
  <c r="E11" i="9" s="1"/>
  <c r="E22" i="9" s="1"/>
  <c r="E24" i="9" s="1"/>
  <c r="D6" i="9"/>
  <c r="D11" i="9" s="1"/>
  <c r="D22" i="9" s="1"/>
  <c r="C6" i="9"/>
  <c r="C11" i="9"/>
  <c r="C22" i="9" s="1"/>
  <c r="C24" i="9" s="1"/>
  <c r="B6" i="9"/>
  <c r="B11" i="9" s="1"/>
  <c r="B22" i="9" s="1"/>
  <c r="F23" i="9"/>
  <c r="E23" i="9"/>
  <c r="D23" i="9"/>
  <c r="C23" i="9"/>
  <c r="B23" i="9"/>
  <c r="F17" i="9"/>
  <c r="E17" i="9"/>
  <c r="D17" i="9"/>
  <c r="C17" i="9"/>
  <c r="B17" i="9"/>
  <c r="C25" i="6"/>
  <c r="C28" i="6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6" i="3"/>
  <c r="B5" i="3"/>
  <c r="B4" i="3"/>
  <c r="B3" i="3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4" i="4"/>
  <c r="B4" i="4"/>
  <c r="C4" i="4"/>
  <c r="F13" i="6"/>
  <c r="K13" i="6"/>
  <c r="E25" i="6" l="1"/>
  <c r="E28" i="6" s="1"/>
  <c r="E33" i="6" s="1"/>
  <c r="D24" i="9"/>
  <c r="B24" i="9"/>
  <c r="D10" i="6"/>
  <c r="D11" i="6" s="1"/>
  <c r="D14" i="6"/>
  <c r="D16" i="6" s="1"/>
  <c r="D32" i="6" s="1"/>
  <c r="E23" i="6"/>
  <c r="E6" i="8"/>
  <c r="D6" i="8" s="1"/>
  <c r="C13" i="6"/>
  <c r="C16" i="6" s="1"/>
  <c r="B7" i="8"/>
  <c r="F22" i="6" l="1"/>
  <c r="F23" i="6"/>
  <c r="E7" i="8"/>
  <c r="D7" i="8" s="1"/>
  <c r="C7" i="8"/>
  <c r="B8" i="8"/>
  <c r="E9" i="6"/>
  <c r="E14" i="6" l="1"/>
  <c r="E16" i="6" s="1"/>
  <c r="E32" i="6" s="1"/>
  <c r="E10" i="6"/>
  <c r="E11" i="6" s="1"/>
  <c r="G23" i="6"/>
  <c r="G22" i="6"/>
  <c r="C8" i="8"/>
  <c r="B9" i="8"/>
  <c r="E8" i="8"/>
  <c r="D8" i="8" s="1"/>
  <c r="F25" i="6"/>
  <c r="F28" i="6" s="1"/>
  <c r="F33" i="6" s="1"/>
  <c r="F26" i="6"/>
  <c r="G25" i="6" l="1"/>
  <c r="G26" i="6"/>
  <c r="F9" i="6"/>
  <c r="H22" i="6"/>
  <c r="H23" i="6"/>
  <c r="E9" i="8"/>
  <c r="D9" i="8" s="1"/>
  <c r="C9" i="8"/>
  <c r="B10" i="8"/>
  <c r="I22" i="6" l="1"/>
  <c r="I23" i="6"/>
  <c r="F14" i="6"/>
  <c r="F16" i="6" s="1"/>
  <c r="F32" i="6" s="1"/>
  <c r="F10" i="6"/>
  <c r="F11" i="6" s="1"/>
  <c r="E10" i="8"/>
  <c r="D10" i="8" s="1"/>
  <c r="C10" i="8"/>
  <c r="B11" i="8"/>
  <c r="H26" i="6"/>
  <c r="H25" i="6"/>
  <c r="G28" i="6"/>
  <c r="G33" i="6" s="1"/>
  <c r="J23" i="6" l="1"/>
  <c r="J22" i="6"/>
  <c r="G9" i="6"/>
  <c r="C11" i="8"/>
  <c r="E11" i="8"/>
  <c r="D11" i="8" s="1"/>
  <c r="B12" i="8"/>
  <c r="H28" i="6"/>
  <c r="H33" i="6" s="1"/>
  <c r="I26" i="6"/>
  <c r="I25" i="6"/>
  <c r="I28" i="6" l="1"/>
  <c r="I33" i="6" s="1"/>
  <c r="J26" i="6"/>
  <c r="J25" i="6"/>
  <c r="J28" i="6" s="1"/>
  <c r="J33" i="6" s="1"/>
  <c r="B13" i="8"/>
  <c r="C12" i="8"/>
  <c r="E12" i="8"/>
  <c r="D12" i="8" s="1"/>
  <c r="G10" i="6"/>
  <c r="G11" i="6" s="1"/>
  <c r="G14" i="6"/>
  <c r="G16" i="6" s="1"/>
  <c r="G32" i="6" s="1"/>
  <c r="K22" i="6"/>
  <c r="K23" i="6"/>
  <c r="H9" i="6" l="1"/>
  <c r="K26" i="6"/>
  <c r="K25" i="6"/>
  <c r="C13" i="8"/>
  <c r="E13" i="8"/>
  <c r="D13" i="8" s="1"/>
  <c r="B14" i="8"/>
  <c r="K28" i="6" l="1"/>
  <c r="K33" i="6" s="1"/>
  <c r="B15" i="8"/>
  <c r="E14" i="8"/>
  <c r="D14" i="8" s="1"/>
  <c r="C14" i="8"/>
  <c r="H10" i="6"/>
  <c r="H11" i="6" s="1"/>
  <c r="H14" i="6"/>
  <c r="H16" i="6" s="1"/>
  <c r="H32" i="6" s="1"/>
  <c r="I9" i="6" l="1"/>
  <c r="B16" i="8"/>
  <c r="C15" i="8"/>
  <c r="E15" i="8"/>
  <c r="D15" i="8" s="1"/>
  <c r="E16" i="8" l="1"/>
  <c r="D16" i="8" s="1"/>
  <c r="C16" i="8"/>
  <c r="B17" i="8"/>
  <c r="I10" i="6"/>
  <c r="I11" i="6" s="1"/>
  <c r="I14" i="6"/>
  <c r="I16" i="6" s="1"/>
  <c r="I32" i="6" s="1"/>
  <c r="J9" i="6" l="1"/>
  <c r="E17" i="8"/>
  <c r="D17" i="8" s="1"/>
  <c r="C17" i="8"/>
  <c r="B18" i="8"/>
  <c r="B19" i="8" l="1"/>
  <c r="C18" i="8"/>
  <c r="E18" i="8"/>
  <c r="D18" i="8" s="1"/>
  <c r="J10" i="6"/>
  <c r="J11" i="6" s="1"/>
  <c r="J14" i="6"/>
  <c r="J16" i="6" s="1"/>
  <c r="J32" i="6" s="1"/>
  <c r="K9" i="6" l="1"/>
  <c r="C19" i="8"/>
  <c r="B20" i="8"/>
  <c r="E19" i="8"/>
  <c r="D19" i="8" s="1"/>
  <c r="E20" i="8" l="1"/>
  <c r="D20" i="8" s="1"/>
  <c r="B21" i="8"/>
  <c r="C20" i="8"/>
  <c r="K14" i="6"/>
  <c r="K16" i="6" s="1"/>
  <c r="K32" i="6" s="1"/>
  <c r="K10" i="6"/>
  <c r="K11" i="6" s="1"/>
  <c r="E21" i="8" l="1"/>
  <c r="D21" i="8" s="1"/>
  <c r="C21" i="8"/>
  <c r="B22" i="8"/>
  <c r="B23" i="8" l="1"/>
  <c r="C22" i="8"/>
  <c r="E22" i="8"/>
  <c r="D22" i="8" s="1"/>
  <c r="B24" i="8" l="1"/>
  <c r="C23" i="8"/>
  <c r="E23" i="8"/>
  <c r="D23" i="8" s="1"/>
  <c r="E24" i="8" l="1"/>
  <c r="D24" i="8" s="1"/>
  <c r="B25" i="8"/>
  <c r="C24" i="8"/>
  <c r="E25" i="8" l="1"/>
  <c r="D25" i="8" s="1"/>
  <c r="C25" i="8"/>
  <c r="B26" i="8"/>
  <c r="B27" i="8" l="1"/>
  <c r="E26" i="8"/>
  <c r="D26" i="8" s="1"/>
  <c r="C26" i="8"/>
  <c r="B28" i="8" l="1"/>
  <c r="C27" i="8"/>
  <c r="E27" i="8"/>
  <c r="D27" i="8" s="1"/>
  <c r="E28" i="8" l="1"/>
  <c r="D28" i="8" s="1"/>
  <c r="C28" i="8"/>
  <c r="B29" i="8"/>
  <c r="E29" i="8" l="1"/>
  <c r="D29" i="8" s="1"/>
  <c r="B30" i="8"/>
  <c r="C29" i="8"/>
  <c r="B31" i="8" l="1"/>
  <c r="C30" i="8"/>
  <c r="E30" i="8"/>
  <c r="D30" i="8" s="1"/>
  <c r="B32" i="8" l="1"/>
  <c r="C31" i="8"/>
  <c r="E31" i="8"/>
  <c r="D31" i="8" s="1"/>
  <c r="C32" i="8" l="1"/>
  <c r="E32" i="8"/>
  <c r="D32" i="8" s="1"/>
  <c r="B33" i="8"/>
  <c r="E33" i="8" l="1"/>
  <c r="D33" i="8" s="1"/>
  <c r="B34" i="8"/>
  <c r="C33" i="8"/>
  <c r="B35" i="8" l="1"/>
  <c r="E34" i="8"/>
  <c r="D34" i="8" s="1"/>
  <c r="C34" i="8"/>
  <c r="B36" i="8" l="1"/>
  <c r="C35" i="8"/>
  <c r="E35" i="8"/>
  <c r="D35" i="8" s="1"/>
  <c r="C36" i="8" l="1"/>
  <c r="E36" i="8"/>
  <c r="D36" i="8" s="1"/>
  <c r="B37" i="8"/>
  <c r="C37" i="8" l="1"/>
  <c r="B38" i="8"/>
  <c r="E37" i="8"/>
  <c r="D37" i="8" s="1"/>
  <c r="B39" i="8" l="1"/>
  <c r="C38" i="8"/>
  <c r="E38" i="8"/>
  <c r="D38" i="8" s="1"/>
  <c r="B40" i="8" l="1"/>
  <c r="C39" i="8"/>
  <c r="E39" i="8"/>
  <c r="D39" i="8" s="1"/>
  <c r="E40" i="8" l="1"/>
  <c r="D40" i="8" s="1"/>
  <c r="C40" i="8"/>
  <c r="B41" i="8"/>
  <c r="E41" i="8" l="1"/>
  <c r="D41" i="8" s="1"/>
  <c r="B42" i="8"/>
  <c r="C41" i="8"/>
  <c r="B43" i="8" l="1"/>
  <c r="E42" i="8"/>
  <c r="D42" i="8" s="1"/>
  <c r="C42" i="8"/>
  <c r="B44" i="8" l="1"/>
  <c r="C43" i="8"/>
  <c r="E43" i="8"/>
  <c r="D43" i="8" s="1"/>
  <c r="E44" i="8" l="1"/>
  <c r="D44" i="8" s="1"/>
  <c r="C44" i="8"/>
</calcChain>
</file>

<file path=xl/sharedStrings.xml><?xml version="1.0" encoding="utf-8"?>
<sst xmlns="http://schemas.openxmlformats.org/spreadsheetml/2006/main" count="101" uniqueCount="47">
  <si>
    <t xml:space="preserve"> </t>
  </si>
  <si>
    <t>Tidspunkt</t>
  </si>
  <si>
    <t>Rente, %</t>
  </si>
  <si>
    <t>1. Annuitet</t>
  </si>
  <si>
    <t>2. Rente</t>
  </si>
  <si>
    <t>3. Avdrag</t>
  </si>
  <si>
    <t>4. Restlån</t>
  </si>
  <si>
    <t>5. Kontantstrøm</t>
  </si>
  <si>
    <t>før skatt</t>
  </si>
  <si>
    <t>6. Spart skatt</t>
  </si>
  <si>
    <t xml:space="preserve">7. Kontantstrøm </t>
  </si>
  <si>
    <t>etter skatt</t>
  </si>
  <si>
    <t>Faste avdrag</t>
  </si>
  <si>
    <t>1. Avdrag</t>
  </si>
  <si>
    <t>3. Restlån</t>
  </si>
  <si>
    <t>4. Kontantstrøm</t>
  </si>
  <si>
    <t>5. Spart skatt</t>
  </si>
  <si>
    <t xml:space="preserve">6. Kontantstrøm </t>
  </si>
  <si>
    <t>Graf</t>
  </si>
  <si>
    <t>Ved annuitet</t>
  </si>
  <si>
    <t>Annuitet</t>
  </si>
  <si>
    <t>Ved faste avdrag</t>
  </si>
  <si>
    <t>5% kapitalkostnad</t>
  </si>
  <si>
    <t>75000 i driftsresultat</t>
  </si>
  <si>
    <t>Vekst</t>
  </si>
  <si>
    <t>Verdi</t>
  </si>
  <si>
    <t>Serie</t>
  </si>
  <si>
    <t>År</t>
  </si>
  <si>
    <t>Antall terminer pr. år</t>
  </si>
  <si>
    <t>Korttidsrente</t>
  </si>
  <si>
    <t>Årsrente</t>
  </si>
  <si>
    <t>a</t>
  </si>
  <si>
    <t>b</t>
  </si>
  <si>
    <t>Effektiv årsrente</t>
  </si>
  <si>
    <t>c</t>
  </si>
  <si>
    <t>Bankmetoden</t>
  </si>
  <si>
    <t>Metode</t>
  </si>
  <si>
    <t>Uttrykk (3.23)</t>
  </si>
  <si>
    <t>Lånebeløp</t>
  </si>
  <si>
    <t>Rentesats</t>
  </si>
  <si>
    <t>Avdragstid</t>
  </si>
  <si>
    <t>Skatt</t>
  </si>
  <si>
    <t>Avvik (prosentpoeng)</t>
  </si>
  <si>
    <t>e</t>
  </si>
  <si>
    <t>d</t>
  </si>
  <si>
    <t>Annuitetslån</t>
  </si>
  <si>
    <t>Serielån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</si>
</sst>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#,##0_ ;\-#,##0\ "/>
    <numFmt numFmtId="166" formatCode="_ * #,##0_ ;_ * \-#,##0_ ;_ * &quot;-&quot;??_ ;_ @_ "/>
  </numFmts>
  <fonts count="8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9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1" fontId="3" fillId="0" borderId="0" xfId="0" applyNumberFormat="1" applyFont="1" applyAlignment="1"/>
    <xf numFmtId="1" fontId="4" fillId="0" borderId="0" xfId="0" applyNumberFormat="1" applyFont="1"/>
    <xf numFmtId="165" fontId="3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/>
    <xf numFmtId="9" fontId="3" fillId="0" borderId="0" xfId="2" applyNumberFormat="1" applyFont="1"/>
    <xf numFmtId="10" fontId="3" fillId="0" borderId="0" xfId="0" applyNumberFormat="1" applyFont="1"/>
    <xf numFmtId="43" fontId="3" fillId="0" borderId="0" xfId="0" applyNumberFormat="1" applyFont="1"/>
    <xf numFmtId="166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53420825511533E-2"/>
          <c:y val="7.3047948785752506E-2"/>
          <c:w val="0.79779971052357623"/>
          <c:h val="0.74811175135753427"/>
        </c:manualLayout>
      </c:layout>
      <c:lineChart>
        <c:grouping val="standard"/>
        <c:varyColors val="0"/>
        <c:ser>
          <c:idx val="0"/>
          <c:order val="0"/>
          <c:tx>
            <c:strRef>
              <c:f>'Oppgave 3.2'!$B$2</c:f>
              <c:strCache>
                <c:ptCount val="1"/>
                <c:pt idx="0">
                  <c:v>6 %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3.2'!$B$3:$B$18</c:f>
              <c:numCache>
                <c:formatCode>0.00</c:formatCode>
                <c:ptCount val="16"/>
                <c:pt idx="0">
                  <c:v>1</c:v>
                </c:pt>
                <c:pt idx="1">
                  <c:v>1.1236000000000002</c:v>
                </c:pt>
                <c:pt idx="2">
                  <c:v>1.2624769600000003</c:v>
                </c:pt>
                <c:pt idx="3">
                  <c:v>1.4185191122560006</c:v>
                </c:pt>
                <c:pt idx="4">
                  <c:v>1.5938480745308423</c:v>
                </c:pt>
                <c:pt idx="5">
                  <c:v>1.7908476965428546</c:v>
                </c:pt>
                <c:pt idx="6">
                  <c:v>2.0121964718355518</c:v>
                </c:pt>
                <c:pt idx="7">
                  <c:v>2.2609039557544262</c:v>
                </c:pt>
                <c:pt idx="8">
                  <c:v>2.5403516846856733</c:v>
                </c:pt>
                <c:pt idx="9">
                  <c:v>2.8543391529128228</c:v>
                </c:pt>
                <c:pt idx="10">
                  <c:v>3.207135472212848</c:v>
                </c:pt>
                <c:pt idx="11">
                  <c:v>3.6035374165783569</c:v>
                </c:pt>
                <c:pt idx="12">
                  <c:v>4.0489346412674418</c:v>
                </c:pt>
                <c:pt idx="13">
                  <c:v>4.5493829629280977</c:v>
                </c:pt>
                <c:pt idx="14">
                  <c:v>5.1116866971460118</c:v>
                </c:pt>
                <c:pt idx="15">
                  <c:v>5.7434911729132594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99-4EE5-8471-A120DC0D7EDE}"/>
            </c:ext>
          </c:extLst>
        </c:ser>
        <c:ser>
          <c:idx val="1"/>
          <c:order val="1"/>
          <c:tx>
            <c:strRef>
              <c:f>'Oppgave 3.2'!$C$2</c:f>
              <c:strCache>
                <c:ptCount val="1"/>
                <c:pt idx="0">
                  <c:v>4 %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3.2'!$C$3:$C$18</c:f>
              <c:numCache>
                <c:formatCode>0.00</c:formatCode>
                <c:ptCount val="16"/>
                <c:pt idx="0">
                  <c:v>1</c:v>
                </c:pt>
                <c:pt idx="1">
                  <c:v>1.0816000000000001</c:v>
                </c:pt>
                <c:pt idx="2">
                  <c:v>1.1698585600000002</c:v>
                </c:pt>
                <c:pt idx="3">
                  <c:v>1.2653190184960004</c:v>
                </c:pt>
                <c:pt idx="4">
                  <c:v>1.3685690504052741</c:v>
                </c:pt>
                <c:pt idx="5">
                  <c:v>1.4802442849183446</c:v>
                </c:pt>
                <c:pt idx="6">
                  <c:v>1.6010322185676817</c:v>
                </c:pt>
                <c:pt idx="7">
                  <c:v>1.7316764476028046</c:v>
                </c:pt>
                <c:pt idx="8">
                  <c:v>1.8729812457271937</c:v>
                </c:pt>
                <c:pt idx="9">
                  <c:v>2.025816515378533</c:v>
                </c:pt>
                <c:pt idx="10">
                  <c:v>2.1911231430334213</c:v>
                </c:pt>
                <c:pt idx="11">
                  <c:v>2.3699187915049489</c:v>
                </c:pt>
                <c:pt idx="12">
                  <c:v>2.5633041648917527</c:v>
                </c:pt>
                <c:pt idx="13">
                  <c:v>2.77246978474692</c:v>
                </c:pt>
                <c:pt idx="14">
                  <c:v>2.9987033191822694</c:v>
                </c:pt>
                <c:pt idx="15">
                  <c:v>3.2433975100275423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99-4EE5-8471-A120DC0D7EDE}"/>
            </c:ext>
          </c:extLst>
        </c:ser>
        <c:ser>
          <c:idx val="2"/>
          <c:order val="2"/>
          <c:tx>
            <c:strRef>
              <c:f>'Oppgave 3.2'!$D$2</c:f>
              <c:strCache>
                <c:ptCount val="1"/>
                <c:pt idx="0">
                  <c:v>2 %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3.2'!$D$3:$D$18</c:f>
              <c:numCache>
                <c:formatCode>0.00</c:formatCode>
                <c:ptCount val="16"/>
                <c:pt idx="0">
                  <c:v>1</c:v>
                </c:pt>
                <c:pt idx="1">
                  <c:v>1.0404</c:v>
                </c:pt>
                <c:pt idx="2">
                  <c:v>1.08243216</c:v>
                </c:pt>
                <c:pt idx="3">
                  <c:v>1.1261624192640001</c:v>
                </c:pt>
                <c:pt idx="4">
                  <c:v>1.1716593810022655</c:v>
                </c:pt>
                <c:pt idx="5">
                  <c:v>1.2189944199947571</c:v>
                </c:pt>
                <c:pt idx="6">
                  <c:v>1.2682417945625453</c:v>
                </c:pt>
                <c:pt idx="7">
                  <c:v>1.3194787630628722</c:v>
                </c:pt>
                <c:pt idx="8">
                  <c:v>1.372785705090612</c:v>
                </c:pt>
                <c:pt idx="9">
                  <c:v>1.4282462475762727</c:v>
                </c:pt>
                <c:pt idx="10">
                  <c:v>1.4859473959783542</c:v>
                </c:pt>
                <c:pt idx="11">
                  <c:v>1.5459796707758797</c:v>
                </c:pt>
                <c:pt idx="12">
                  <c:v>1.608437249475225</c:v>
                </c:pt>
                <c:pt idx="13">
                  <c:v>1.6734181143540243</c:v>
                </c:pt>
                <c:pt idx="14">
                  <c:v>1.7410242061739269</c:v>
                </c:pt>
                <c:pt idx="15">
                  <c:v>1.8113615841033535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C99-4EE5-8471-A120DC0D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7440"/>
        <c:axId val="1"/>
      </c:lineChart>
      <c:catAx>
        <c:axId val="45176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100" b="0"/>
                  <a:t>Spareperiode (år)</a:t>
                </a:r>
              </a:p>
            </c:rich>
          </c:tx>
          <c:layout>
            <c:manualLayout>
              <c:xMode val="edge"/>
              <c:yMode val="edge"/>
              <c:x val="0.40990400271492883"/>
              <c:y val="0.91687763210958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(kr)</a:t>
                </a:r>
              </a:p>
            </c:rich>
          </c:tx>
          <c:layout>
            <c:manualLayout>
              <c:xMode val="edge"/>
              <c:yMode val="edge"/>
              <c:x val="8.528198074277854E-2"/>
              <c:y val="3.0226700251889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744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12472896375726E-2"/>
          <c:y val="7.880434782608696E-2"/>
          <c:w val="0.886767302853816"/>
          <c:h val="0.7282608695652174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'Oppgave 3.3'!$A$2:$A$6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'Oppgave 3.3'!$B$2:$B$6</c:f>
              <c:numCache>
                <c:formatCode>0.0</c:formatCode>
                <c:ptCount val="5"/>
                <c:pt idx="0">
                  <c:v>60</c:v>
                </c:pt>
                <c:pt idx="1">
                  <c:v>62.400000000000006</c:v>
                </c:pt>
                <c:pt idx="2">
                  <c:v>64.896000000000001</c:v>
                </c:pt>
                <c:pt idx="3">
                  <c:v>67.49184000000001</c:v>
                </c:pt>
                <c:pt idx="4">
                  <c:v>70.191513600000008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7A-4E0F-85C2-293B8945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5144"/>
        <c:axId val="1"/>
      </c:lineChart>
      <c:catAx>
        <c:axId val="45176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51705349246078214"/>
              <c:y val="0.910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
(tusen kroner)</a:t>
                </a:r>
              </a:p>
            </c:rich>
          </c:tx>
          <c:layout>
            <c:manualLayout>
              <c:xMode val="edge"/>
              <c:yMode val="edge"/>
              <c:x val="0.11186917460692583"/>
              <c:y val="1.3586956521739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5144"/>
        <c:crosses val="autoZero"/>
        <c:crossBetween val="midCat"/>
        <c:majorUnit val="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496058678516E-2"/>
          <c:y val="8.1005697076991692E-2"/>
          <c:w val="0.77235874560513207"/>
          <c:h val="0.72067137399530545"/>
        </c:manualLayout>
      </c:layout>
      <c:lineChart>
        <c:grouping val="standard"/>
        <c:varyColors val="0"/>
        <c:ser>
          <c:idx val="0"/>
          <c:order val="0"/>
          <c:tx>
            <c:strRef>
              <c:f>'Oppgave 3.4'!$B$2</c:f>
              <c:strCache>
                <c:ptCount val="1"/>
                <c:pt idx="0">
                  <c:v>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3.4'!$B$3:$B$15</c:f>
              <c:numCache>
                <c:formatCode>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06-487B-8D0D-C038C881F2D3}"/>
            </c:ext>
          </c:extLst>
        </c:ser>
        <c:ser>
          <c:idx val="1"/>
          <c:order val="1"/>
          <c:tx>
            <c:strRef>
              <c:f>'Oppgave 3.4'!$C$2</c:f>
              <c:strCache>
                <c:ptCount val="1"/>
                <c:pt idx="0">
                  <c:v>10 %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3.4'!$C$3:$C$15</c:f>
              <c:numCache>
                <c:formatCode>0</c:formatCode>
                <c:ptCount val="13"/>
                <c:pt idx="0">
                  <c:v>100</c:v>
                </c:pt>
                <c:pt idx="1">
                  <c:v>90.909090909090907</c:v>
                </c:pt>
                <c:pt idx="2">
                  <c:v>82.644628099173545</c:v>
                </c:pt>
                <c:pt idx="3">
                  <c:v>75.131480090157751</c:v>
                </c:pt>
                <c:pt idx="4">
                  <c:v>68.301345536507057</c:v>
                </c:pt>
                <c:pt idx="5">
                  <c:v>62.092132305915499</c:v>
                </c:pt>
                <c:pt idx="6">
                  <c:v>56.44739300537772</c:v>
                </c:pt>
                <c:pt idx="7">
                  <c:v>51.315811823070646</c:v>
                </c:pt>
                <c:pt idx="8">
                  <c:v>46.650738020973314</c:v>
                </c:pt>
                <c:pt idx="9">
                  <c:v>42.409761837248467</c:v>
                </c:pt>
                <c:pt idx="10">
                  <c:v>38.554328942953148</c:v>
                </c:pt>
                <c:pt idx="11">
                  <c:v>35.049389948139222</c:v>
                </c:pt>
                <c:pt idx="12">
                  <c:v>31.863081771035656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06-487B-8D0D-C038C881F2D3}"/>
            </c:ext>
          </c:extLst>
        </c:ser>
        <c:ser>
          <c:idx val="2"/>
          <c:order val="2"/>
          <c:tx>
            <c:strRef>
              <c:f>'Oppgave 3.4'!$D$2</c:f>
              <c:strCache>
                <c:ptCount val="1"/>
                <c:pt idx="0">
                  <c:v>20 %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3.4'!$D$3:$D$15</c:f>
              <c:numCache>
                <c:formatCode>0</c:formatCode>
                <c:ptCount val="13"/>
                <c:pt idx="0">
                  <c:v>100</c:v>
                </c:pt>
                <c:pt idx="1">
                  <c:v>83.333333333333343</c:v>
                </c:pt>
                <c:pt idx="2">
                  <c:v>69.444444444444443</c:v>
                </c:pt>
                <c:pt idx="3">
                  <c:v>57.870370370370374</c:v>
                </c:pt>
                <c:pt idx="4">
                  <c:v>48.22530864197531</c:v>
                </c:pt>
                <c:pt idx="5">
                  <c:v>40.187757201646093</c:v>
                </c:pt>
                <c:pt idx="6">
                  <c:v>33.489797668038413</c:v>
                </c:pt>
                <c:pt idx="7">
                  <c:v>27.908164723365342</c:v>
                </c:pt>
                <c:pt idx="8">
                  <c:v>23.256803936137786</c:v>
                </c:pt>
                <c:pt idx="9">
                  <c:v>19.380669946781488</c:v>
                </c:pt>
                <c:pt idx="10">
                  <c:v>16.150558288984573</c:v>
                </c:pt>
                <c:pt idx="11">
                  <c:v>13.458798574153812</c:v>
                </c:pt>
                <c:pt idx="12">
                  <c:v>11.215665478461512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106-487B-8D0D-C038C881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71936"/>
        <c:axId val="1"/>
      </c:lineChart>
      <c:catAx>
        <c:axId val="29897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Antall år</a:t>
                </a:r>
                <a:r>
                  <a:rPr lang="nb-NO" baseline="0"/>
                  <a:t> </a:t>
                </a:r>
                <a:r>
                  <a:rPr lang="nb-NO"/>
                  <a:t>til 100 kroner mottas</a:t>
                </a:r>
              </a:p>
            </c:rich>
          </c:tx>
          <c:layout>
            <c:manualLayout>
              <c:xMode val="edge"/>
              <c:yMode val="edge"/>
              <c:x val="0.34010882785993213"/>
              <c:y val="0.87057845422953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</a:t>
                </a:r>
              </a:p>
            </c:rich>
          </c:tx>
          <c:layout>
            <c:manualLayout>
              <c:xMode val="edge"/>
              <c:yMode val="edge"/>
              <c:x val="0.11246626691988704"/>
              <c:y val="1.39664804469273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1936"/>
        <c:crosses val="autoZero"/>
        <c:crossBetween val="midCat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00955266770515"/>
          <c:y val="0.93641285062830837"/>
          <c:w val="0.28199503517344887"/>
          <c:h val="6.35871493716916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530726256984"/>
          <c:y val="7.512953367875648E-2"/>
          <c:w val="0.70251396648044695"/>
          <c:h val="0.740932642487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'Oppgave 3.7'!$C$32</c:f>
              <c:strCache>
                <c:ptCount val="1"/>
                <c:pt idx="0">
                  <c:v>Annuitet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3.7'!$D$32:$K$32</c:f>
              <c:numCache>
                <c:formatCode>#\ ##0_ ;\-#\ ##0\ </c:formatCode>
                <c:ptCount val="8"/>
                <c:pt idx="0">
                  <c:v>86.233088176608689</c:v>
                </c:pt>
                <c:pt idx="1">
                  <c:v>86.924252146551368</c:v>
                </c:pt>
                <c:pt idx="2">
                  <c:v>87.649974314991212</c:v>
                </c:pt>
                <c:pt idx="3">
                  <c:v>88.411982591853032</c:v>
                </c:pt>
                <c:pt idx="4">
                  <c:v>89.21209128255795</c:v>
                </c:pt>
                <c:pt idx="5">
                  <c:v>90.052205407798098</c:v>
                </c:pt>
                <c:pt idx="6">
                  <c:v>90.934325239300264</c:v>
                </c:pt>
                <c:pt idx="7">
                  <c:v>91.860551062377553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3-41C3-AC3A-6BD8FCB63DE5}"/>
            </c:ext>
          </c:extLst>
        </c:ser>
        <c:ser>
          <c:idx val="1"/>
          <c:order val="1"/>
          <c:tx>
            <c:strRef>
              <c:f>'Oppgave 3.7'!$C$33</c:f>
              <c:strCache>
                <c:ptCount val="1"/>
                <c:pt idx="0">
                  <c:v>Serie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3.7'!$D$33:$K$33</c:f>
              <c:numCache>
                <c:formatCode>#\ ##0_ ;\-#\ ##0\ </c:formatCode>
                <c:ptCount val="8"/>
                <c:pt idx="0">
                  <c:v>98.4</c:v>
                </c:pt>
                <c:pt idx="1">
                  <c:v>95.474999999999994</c:v>
                </c:pt>
                <c:pt idx="2">
                  <c:v>92.55</c:v>
                </c:pt>
                <c:pt idx="3">
                  <c:v>89.625</c:v>
                </c:pt>
                <c:pt idx="4">
                  <c:v>86.7</c:v>
                </c:pt>
                <c:pt idx="5">
                  <c:v>83.775000000000006</c:v>
                </c:pt>
                <c:pt idx="6">
                  <c:v>80.849999999999994</c:v>
                </c:pt>
                <c:pt idx="7">
                  <c:v>77.924999999999997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3-41C3-AC3A-6BD8FCB6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70296"/>
        <c:axId val="1"/>
      </c:barChart>
      <c:catAx>
        <c:axId val="29897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3854746551742763"/>
              <c:y val="0.87305699481865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7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Rente + avdrag etter skatt (tusen kr.)</a:t>
                </a:r>
              </a:p>
            </c:rich>
          </c:tx>
          <c:layout>
            <c:manualLayout>
              <c:xMode val="edge"/>
              <c:yMode val="edge"/>
              <c:x val="0.11312847210971057"/>
              <c:y val="1.29533678756476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02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526961393200339"/>
          <c:y val="0.94102538996096985"/>
          <c:w val="0.16731624596308181"/>
          <c:h val="5.8974610039030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5553236568321"/>
          <c:y val="0.19236028612643313"/>
          <c:w val="0.77840302289799967"/>
          <c:h val="0.6370987442994746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3.9'!$B$5:$B$44</c:f>
              <c:numCache>
                <c:formatCode>0%</c:formatCode>
                <c:ptCount val="40"/>
                <c:pt idx="0">
                  <c:v>-0.05</c:v>
                </c:pt>
                <c:pt idx="1">
                  <c:v>-4.7500000000000001E-2</c:v>
                </c:pt>
                <c:pt idx="2">
                  <c:v>-4.4999999999999998E-2</c:v>
                </c:pt>
                <c:pt idx="3">
                  <c:v>-4.2499999999999996E-2</c:v>
                </c:pt>
                <c:pt idx="4">
                  <c:v>-3.9999999999999994E-2</c:v>
                </c:pt>
                <c:pt idx="5">
                  <c:v>-3.7499999999999992E-2</c:v>
                </c:pt>
                <c:pt idx="6">
                  <c:v>-3.4999999999999989E-2</c:v>
                </c:pt>
                <c:pt idx="7">
                  <c:v>-3.2499999999999987E-2</c:v>
                </c:pt>
                <c:pt idx="8">
                  <c:v>-2.9999999999999988E-2</c:v>
                </c:pt>
                <c:pt idx="9">
                  <c:v>-2.749999999999999E-2</c:v>
                </c:pt>
                <c:pt idx="10">
                  <c:v>-2.4999999999999991E-2</c:v>
                </c:pt>
                <c:pt idx="11">
                  <c:v>-2.2499999999999992E-2</c:v>
                </c:pt>
                <c:pt idx="12">
                  <c:v>-1.9999999999999993E-2</c:v>
                </c:pt>
                <c:pt idx="13">
                  <c:v>-1.7499999999999995E-2</c:v>
                </c:pt>
                <c:pt idx="14">
                  <c:v>-1.4999999999999994E-2</c:v>
                </c:pt>
                <c:pt idx="15">
                  <c:v>-1.2499999999999994E-2</c:v>
                </c:pt>
                <c:pt idx="16">
                  <c:v>-9.9999999999999933E-3</c:v>
                </c:pt>
                <c:pt idx="17">
                  <c:v>-7.4999999999999928E-3</c:v>
                </c:pt>
                <c:pt idx="18">
                  <c:v>-4.9999999999999923E-3</c:v>
                </c:pt>
                <c:pt idx="19">
                  <c:v>-2.4999999999999922E-3</c:v>
                </c:pt>
                <c:pt idx="20">
                  <c:v>7.8062556418956319E-18</c:v>
                </c:pt>
                <c:pt idx="21">
                  <c:v>2.5000000000000079E-3</c:v>
                </c:pt>
                <c:pt idx="22">
                  <c:v>5.0000000000000079E-3</c:v>
                </c:pt>
                <c:pt idx="23">
                  <c:v>7.5000000000000084E-3</c:v>
                </c:pt>
                <c:pt idx="24">
                  <c:v>1.0000000000000009E-2</c:v>
                </c:pt>
                <c:pt idx="25">
                  <c:v>1.2500000000000009E-2</c:v>
                </c:pt>
                <c:pt idx="26">
                  <c:v>1.500000000000001E-2</c:v>
                </c:pt>
                <c:pt idx="27">
                  <c:v>1.7500000000000009E-2</c:v>
                </c:pt>
                <c:pt idx="28">
                  <c:v>2.0000000000000007E-2</c:v>
                </c:pt>
                <c:pt idx="29">
                  <c:v>2.2500000000000006E-2</c:v>
                </c:pt>
                <c:pt idx="30">
                  <c:v>2.5000000000000005E-2</c:v>
                </c:pt>
                <c:pt idx="31">
                  <c:v>2.7500000000000004E-2</c:v>
                </c:pt>
                <c:pt idx="32">
                  <c:v>3.0000000000000002E-2</c:v>
                </c:pt>
                <c:pt idx="33">
                  <c:v>3.2500000000000001E-2</c:v>
                </c:pt>
                <c:pt idx="34">
                  <c:v>3.5000000000000003E-2</c:v>
                </c:pt>
                <c:pt idx="35">
                  <c:v>3.7500000000000006E-2</c:v>
                </c:pt>
                <c:pt idx="36">
                  <c:v>4.0000000000000008E-2</c:v>
                </c:pt>
                <c:pt idx="37">
                  <c:v>4.250000000000001E-2</c:v>
                </c:pt>
                <c:pt idx="38">
                  <c:v>4.5000000000000012E-2</c:v>
                </c:pt>
                <c:pt idx="39">
                  <c:v>4.7500000000000014E-2</c:v>
                </c:pt>
              </c:numCache>
            </c:numRef>
          </c:cat>
          <c:val>
            <c:numRef>
              <c:f>'Oppgave 3.9'!$E$5:$E$44</c:f>
              <c:numCache>
                <c:formatCode>_ * #\ ##0_ ;_ * \-#\ ##0_ ;_ * "-"??_ ;_ @_ </c:formatCode>
                <c:ptCount val="40"/>
                <c:pt idx="0">
                  <c:v>0.75</c:v>
                </c:pt>
                <c:pt idx="1">
                  <c:v>0.76923076923076927</c:v>
                </c:pt>
                <c:pt idx="2">
                  <c:v>0.78947368421052633</c:v>
                </c:pt>
                <c:pt idx="3">
                  <c:v>0.81081081081081074</c:v>
                </c:pt>
                <c:pt idx="4">
                  <c:v>0.83333333333333337</c:v>
                </c:pt>
                <c:pt idx="5">
                  <c:v>0.85714285714285721</c:v>
                </c:pt>
                <c:pt idx="6">
                  <c:v>0.88235294117647067</c:v>
                </c:pt>
                <c:pt idx="7">
                  <c:v>0.90909090909090917</c:v>
                </c:pt>
                <c:pt idx="8">
                  <c:v>0.93750000000000011</c:v>
                </c:pt>
                <c:pt idx="9">
                  <c:v>0.96774193548387111</c:v>
                </c:pt>
                <c:pt idx="10">
                  <c:v>1</c:v>
                </c:pt>
                <c:pt idx="11">
                  <c:v>1.0344827586206897</c:v>
                </c:pt>
                <c:pt idx="12">
                  <c:v>1.0714285714285716</c:v>
                </c:pt>
                <c:pt idx="13">
                  <c:v>1.1111111111111109</c:v>
                </c:pt>
                <c:pt idx="14">
                  <c:v>1.1538461538461537</c:v>
                </c:pt>
                <c:pt idx="15">
                  <c:v>1.2</c:v>
                </c:pt>
                <c:pt idx="16">
                  <c:v>1.25</c:v>
                </c:pt>
                <c:pt idx="17">
                  <c:v>1.3043478260869565</c:v>
                </c:pt>
                <c:pt idx="18">
                  <c:v>1.3636363636363638</c:v>
                </c:pt>
                <c:pt idx="19">
                  <c:v>1.4285714285714286</c:v>
                </c:pt>
                <c:pt idx="20">
                  <c:v>1.5000000000000002</c:v>
                </c:pt>
                <c:pt idx="21">
                  <c:v>1.5789473684210529</c:v>
                </c:pt>
                <c:pt idx="22">
                  <c:v>1.6666666666666667</c:v>
                </c:pt>
                <c:pt idx="23">
                  <c:v>1.7647058823529413</c:v>
                </c:pt>
                <c:pt idx="24">
                  <c:v>1.8750000000000002</c:v>
                </c:pt>
                <c:pt idx="25">
                  <c:v>2.0000000000000004</c:v>
                </c:pt>
                <c:pt idx="26">
                  <c:v>2.1428571428571437</c:v>
                </c:pt>
                <c:pt idx="27">
                  <c:v>2.3076923076923079</c:v>
                </c:pt>
                <c:pt idx="28">
                  <c:v>2.5000000000000004</c:v>
                </c:pt>
                <c:pt idx="29">
                  <c:v>2.7272727272727275</c:v>
                </c:pt>
                <c:pt idx="30">
                  <c:v>3.0000000000000004</c:v>
                </c:pt>
                <c:pt idx="31">
                  <c:v>3.3333333333333335</c:v>
                </c:pt>
                <c:pt idx="32">
                  <c:v>3.75</c:v>
                </c:pt>
                <c:pt idx="33">
                  <c:v>4.2857142857142856</c:v>
                </c:pt>
                <c:pt idx="34">
                  <c:v>5</c:v>
                </c:pt>
                <c:pt idx="35">
                  <c:v>6.0000000000000009</c:v>
                </c:pt>
                <c:pt idx="36">
                  <c:v>7.5000000000000036</c:v>
                </c:pt>
                <c:pt idx="37">
                  <c:v>10.000000000000009</c:v>
                </c:pt>
                <c:pt idx="38">
                  <c:v>15.000000000000028</c:v>
                </c:pt>
                <c:pt idx="39">
                  <c:v>30.000000000000142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75A-4F9D-96D9-843502BD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369344"/>
        <c:axId val="1"/>
      </c:lineChart>
      <c:catAx>
        <c:axId val="3273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Vekst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Verdi (mill. kroner)</a:t>
                </a:r>
              </a:p>
            </c:rich>
          </c:tx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3273693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133350</xdr:rowOff>
    </xdr:from>
    <xdr:to>
      <xdr:col>13</xdr:col>
      <xdr:colOff>57150</xdr:colOff>
      <xdr:row>45</xdr:row>
      <xdr:rowOff>28575</xdr:rowOff>
    </xdr:to>
    <xdr:graphicFrame macro="">
      <xdr:nvGraphicFramePr>
        <xdr:cNvPr id="2084" name="Chart 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95250</xdr:rowOff>
    </xdr:from>
    <xdr:to>
      <xdr:col>13</xdr:col>
      <xdr:colOff>180975</xdr:colOff>
      <xdr:row>29</xdr:row>
      <xdr:rowOff>38100</xdr:rowOff>
    </xdr:to>
    <xdr:graphicFrame macro="">
      <xdr:nvGraphicFramePr>
        <xdr:cNvPr id="3107" name="Chart 1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15</xdr:row>
      <xdr:rowOff>28575</xdr:rowOff>
    </xdr:from>
    <xdr:to>
      <xdr:col>13</xdr:col>
      <xdr:colOff>161925</xdr:colOff>
      <xdr:row>36</xdr:row>
      <xdr:rowOff>38100</xdr:rowOff>
    </xdr:to>
    <xdr:graphicFrame macro="">
      <xdr:nvGraphicFramePr>
        <xdr:cNvPr id="4132" name="Chart 2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35</xdr:row>
      <xdr:rowOff>38100</xdr:rowOff>
    </xdr:from>
    <xdr:to>
      <xdr:col>11</xdr:col>
      <xdr:colOff>190500</xdr:colOff>
      <xdr:row>57</xdr:row>
      <xdr:rowOff>152400</xdr:rowOff>
    </xdr:to>
    <xdr:graphicFrame macro="">
      <xdr:nvGraphicFramePr>
        <xdr:cNvPr id="6181" name="Chart 3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13</xdr:row>
      <xdr:rowOff>76200</xdr:rowOff>
    </xdr:from>
    <xdr:to>
      <xdr:col>23</xdr:col>
      <xdr:colOff>57150</xdr:colOff>
      <xdr:row>38</xdr:row>
      <xdr:rowOff>28575</xdr:rowOff>
    </xdr:to>
    <xdr:graphicFrame macro="">
      <xdr:nvGraphicFramePr>
        <xdr:cNvPr id="8227" name="Chart 1">
          <a:extLst>
            <a:ext uri="{FF2B5EF4-FFF2-40B4-BE49-F238E27FC236}">
              <a16:creationId xmlns:a16="http://schemas.microsoft.com/office/drawing/2014/main" id="{00000000-0008-0000-0400-00002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2" spans="1:8" x14ac:dyDescent="0.25">
      <c r="B2" s="20">
        <v>0.06</v>
      </c>
      <c r="C2" s="20">
        <v>0.04</v>
      </c>
      <c r="D2" s="20">
        <v>0.02</v>
      </c>
    </row>
    <row r="3" spans="1:8" x14ac:dyDescent="0.25">
      <c r="B3" s="21">
        <v>1</v>
      </c>
      <c r="C3" s="21">
        <v>1</v>
      </c>
      <c r="D3" s="21">
        <v>1</v>
      </c>
      <c r="E3" s="7">
        <v>0</v>
      </c>
    </row>
    <row r="4" spans="1:8" x14ac:dyDescent="0.25">
      <c r="A4" s="7">
        <v>2</v>
      </c>
      <c r="B4" s="21">
        <f>(1+$B$2)^$A4</f>
        <v>1.1236000000000002</v>
      </c>
      <c r="C4" s="21">
        <f>(1+$C$2)^$A4</f>
        <v>1.0816000000000001</v>
      </c>
      <c r="D4" s="21">
        <f>(1+$D$2)^$A4</f>
        <v>1.0404</v>
      </c>
    </row>
    <row r="5" spans="1:8" x14ac:dyDescent="0.25">
      <c r="A5" s="7">
        <v>4</v>
      </c>
      <c r="B5" s="21">
        <f t="shared" ref="B5:B18" si="0">(1+$B$2)^$A5</f>
        <v>1.2624769600000003</v>
      </c>
      <c r="C5" s="21">
        <f t="shared" ref="C5:C18" si="1">(1+$C$2)^$A5</f>
        <v>1.1698585600000002</v>
      </c>
      <c r="D5" s="21">
        <f t="shared" ref="D5:D18" si="2">(1+$D$2)^$A5</f>
        <v>1.08243216</v>
      </c>
      <c r="E5" s="7" t="s">
        <v>0</v>
      </c>
    </row>
    <row r="6" spans="1:8" x14ac:dyDescent="0.25">
      <c r="A6" s="7">
        <v>6</v>
      </c>
      <c r="B6" s="21">
        <f t="shared" si="0"/>
        <v>1.4185191122560006</v>
      </c>
      <c r="C6" s="21">
        <f t="shared" si="1"/>
        <v>1.2653190184960004</v>
      </c>
      <c r="D6" s="21">
        <f t="shared" si="2"/>
        <v>1.1261624192640001</v>
      </c>
    </row>
    <row r="7" spans="1:8" x14ac:dyDescent="0.25">
      <c r="A7" s="7">
        <v>8</v>
      </c>
      <c r="B7" s="21">
        <f t="shared" si="0"/>
        <v>1.5938480745308423</v>
      </c>
      <c r="C7" s="21">
        <f t="shared" si="1"/>
        <v>1.3685690504052741</v>
      </c>
      <c r="D7" s="21">
        <f t="shared" si="2"/>
        <v>1.1716593810022655</v>
      </c>
    </row>
    <row r="8" spans="1:8" x14ac:dyDescent="0.25">
      <c r="A8" s="7">
        <v>10</v>
      </c>
      <c r="B8" s="21">
        <f t="shared" si="0"/>
        <v>1.7908476965428546</v>
      </c>
      <c r="C8" s="21">
        <f t="shared" si="1"/>
        <v>1.4802442849183446</v>
      </c>
      <c r="D8" s="21">
        <f t="shared" si="2"/>
        <v>1.2189944199947571</v>
      </c>
    </row>
    <row r="9" spans="1:8" x14ac:dyDescent="0.25">
      <c r="A9" s="7">
        <v>12</v>
      </c>
      <c r="B9" s="21">
        <f t="shared" si="0"/>
        <v>2.0121964718355518</v>
      </c>
      <c r="C9" s="21">
        <f t="shared" si="1"/>
        <v>1.6010322185676817</v>
      </c>
      <c r="D9" s="21">
        <f t="shared" si="2"/>
        <v>1.2682417945625453</v>
      </c>
    </row>
    <row r="10" spans="1:8" x14ac:dyDescent="0.25">
      <c r="A10" s="7">
        <v>14</v>
      </c>
      <c r="B10" s="21">
        <f t="shared" si="0"/>
        <v>2.2609039557544262</v>
      </c>
      <c r="C10" s="21">
        <f t="shared" si="1"/>
        <v>1.7316764476028046</v>
      </c>
      <c r="D10" s="21">
        <f t="shared" si="2"/>
        <v>1.3194787630628722</v>
      </c>
    </row>
    <row r="11" spans="1:8" x14ac:dyDescent="0.25">
      <c r="A11" s="7">
        <v>16</v>
      </c>
      <c r="B11" s="21">
        <f t="shared" si="0"/>
        <v>2.5403516846856733</v>
      </c>
      <c r="C11" s="21">
        <f t="shared" si="1"/>
        <v>1.8729812457271937</v>
      </c>
      <c r="D11" s="21">
        <f t="shared" si="2"/>
        <v>1.372785705090612</v>
      </c>
      <c r="H11" s="7" t="s">
        <v>0</v>
      </c>
    </row>
    <row r="12" spans="1:8" x14ac:dyDescent="0.25">
      <c r="A12" s="7">
        <v>18</v>
      </c>
      <c r="B12" s="21">
        <f t="shared" si="0"/>
        <v>2.8543391529128228</v>
      </c>
      <c r="C12" s="21">
        <f t="shared" si="1"/>
        <v>2.025816515378533</v>
      </c>
      <c r="D12" s="21">
        <f t="shared" si="2"/>
        <v>1.4282462475762727</v>
      </c>
    </row>
    <row r="13" spans="1:8" x14ac:dyDescent="0.25">
      <c r="A13" s="7">
        <v>20</v>
      </c>
      <c r="B13" s="21">
        <f t="shared" si="0"/>
        <v>3.207135472212848</v>
      </c>
      <c r="C13" s="21">
        <f t="shared" si="1"/>
        <v>2.1911231430334213</v>
      </c>
      <c r="D13" s="21">
        <f t="shared" si="2"/>
        <v>1.4859473959783542</v>
      </c>
    </row>
    <row r="14" spans="1:8" x14ac:dyDescent="0.25">
      <c r="A14" s="7">
        <v>22</v>
      </c>
      <c r="B14" s="21">
        <f t="shared" si="0"/>
        <v>3.6035374165783569</v>
      </c>
      <c r="C14" s="21">
        <f t="shared" si="1"/>
        <v>2.3699187915049489</v>
      </c>
      <c r="D14" s="21">
        <f t="shared" si="2"/>
        <v>1.5459796707758797</v>
      </c>
    </row>
    <row r="15" spans="1:8" x14ac:dyDescent="0.25">
      <c r="A15" s="7">
        <v>24</v>
      </c>
      <c r="B15" s="21">
        <f t="shared" si="0"/>
        <v>4.0489346412674418</v>
      </c>
      <c r="C15" s="21">
        <f t="shared" si="1"/>
        <v>2.5633041648917527</v>
      </c>
      <c r="D15" s="21">
        <f t="shared" si="2"/>
        <v>1.608437249475225</v>
      </c>
    </row>
    <row r="16" spans="1:8" x14ac:dyDescent="0.25">
      <c r="A16" s="7">
        <v>26</v>
      </c>
      <c r="B16" s="21">
        <f t="shared" si="0"/>
        <v>4.5493829629280977</v>
      </c>
      <c r="C16" s="21">
        <f t="shared" si="1"/>
        <v>2.77246978474692</v>
      </c>
      <c r="D16" s="21">
        <f t="shared" si="2"/>
        <v>1.6734181143540243</v>
      </c>
      <c r="G16" s="7" t="s">
        <v>0</v>
      </c>
    </row>
    <row r="17" spans="1:9" x14ac:dyDescent="0.25">
      <c r="A17" s="7">
        <v>28</v>
      </c>
      <c r="B17" s="21">
        <f t="shared" si="0"/>
        <v>5.1116866971460118</v>
      </c>
      <c r="C17" s="21">
        <f t="shared" si="1"/>
        <v>2.9987033191822694</v>
      </c>
      <c r="D17" s="21">
        <f t="shared" si="2"/>
        <v>1.7410242061739269</v>
      </c>
      <c r="I17" s="7" t="s">
        <v>0</v>
      </c>
    </row>
    <row r="18" spans="1:9" x14ac:dyDescent="0.25">
      <c r="A18" s="7">
        <v>30</v>
      </c>
      <c r="B18" s="21">
        <f t="shared" si="0"/>
        <v>5.7434911729132594</v>
      </c>
      <c r="C18" s="21">
        <f t="shared" si="1"/>
        <v>3.2433975100275423</v>
      </c>
      <c r="D18" s="21">
        <f t="shared" si="2"/>
        <v>1.8113615841033535</v>
      </c>
      <c r="F18" s="7" t="s">
        <v>0</v>
      </c>
      <c r="G18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2" spans="1:3" x14ac:dyDescent="0.25">
      <c r="A2" s="7">
        <v>0</v>
      </c>
      <c r="B2" s="22">
        <v>60</v>
      </c>
    </row>
    <row r="3" spans="1:3" x14ac:dyDescent="0.25">
      <c r="A3" s="7">
        <v>1</v>
      </c>
      <c r="B3" s="22">
        <f>$B$2*(1.04)^A3</f>
        <v>62.400000000000006</v>
      </c>
      <c r="C3" s="7" t="s">
        <v>0</v>
      </c>
    </row>
    <row r="4" spans="1:3" x14ac:dyDescent="0.25">
      <c r="A4" s="7">
        <v>2</v>
      </c>
      <c r="B4" s="22">
        <f>$B$2*(1.04)^A4</f>
        <v>64.896000000000001</v>
      </c>
    </row>
    <row r="5" spans="1:3" x14ac:dyDescent="0.25">
      <c r="A5" s="7">
        <v>3</v>
      </c>
      <c r="B5" s="22">
        <f>$B$2*(1.04)^A5</f>
        <v>67.49184000000001</v>
      </c>
    </row>
    <row r="6" spans="1:3" x14ac:dyDescent="0.25">
      <c r="A6" s="7">
        <v>4</v>
      </c>
      <c r="B6" s="22">
        <f>$B$2*(1.04)^A6</f>
        <v>70.191513600000008</v>
      </c>
      <c r="C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tabSelected="1" workbookViewId="0"/>
  </sheetViews>
  <sheetFormatPr baseColWidth="10" defaultColWidth="9.33203125" defaultRowHeight="15" x14ac:dyDescent="0.25"/>
  <cols>
    <col min="1" max="1" width="10.83203125" style="7" customWidth="1"/>
    <col min="2" max="16384" width="9.33203125" style="7"/>
  </cols>
  <sheetData>
    <row r="1" spans="1:7" x14ac:dyDescent="0.25">
      <c r="A1" s="7" t="s">
        <v>1</v>
      </c>
      <c r="C1" s="7" t="s">
        <v>2</v>
      </c>
    </row>
    <row r="2" spans="1:7" x14ac:dyDescent="0.25">
      <c r="B2" s="20">
        <v>0</v>
      </c>
      <c r="C2" s="20">
        <v>0.1</v>
      </c>
      <c r="D2" s="20">
        <v>0.2</v>
      </c>
    </row>
    <row r="3" spans="1:7" x14ac:dyDescent="0.25">
      <c r="A3" s="7">
        <v>0</v>
      </c>
      <c r="B3" s="23">
        <v>100</v>
      </c>
      <c r="C3" s="23">
        <v>100</v>
      </c>
      <c r="D3" s="23">
        <v>100</v>
      </c>
      <c r="G3" s="7" t="s">
        <v>0</v>
      </c>
    </row>
    <row r="4" spans="1:7" x14ac:dyDescent="0.25">
      <c r="A4" s="7">
        <v>1</v>
      </c>
      <c r="B4" s="23">
        <f>B$3*1/((1+B$2)^$A4)</f>
        <v>100</v>
      </c>
      <c r="C4" s="23">
        <f>C$3*1/((1+C$2)^$A4)</f>
        <v>90.909090909090907</v>
      </c>
      <c r="D4" s="23">
        <f>D$3*1/((1+D$2)^$A4)</f>
        <v>83.333333333333343</v>
      </c>
    </row>
    <row r="5" spans="1:7" x14ac:dyDescent="0.25">
      <c r="A5" s="7">
        <v>2</v>
      </c>
      <c r="B5" s="23">
        <f t="shared" ref="B5:D15" si="0">B$3*1/((1+B$2)^$A5)</f>
        <v>100</v>
      </c>
      <c r="C5" s="23">
        <f t="shared" si="0"/>
        <v>82.644628099173545</v>
      </c>
      <c r="D5" s="23">
        <f t="shared" si="0"/>
        <v>69.444444444444443</v>
      </c>
      <c r="E5" s="7" t="s">
        <v>0</v>
      </c>
    </row>
    <row r="6" spans="1:7" x14ac:dyDescent="0.25">
      <c r="A6" s="7">
        <v>3</v>
      </c>
      <c r="B6" s="23">
        <f t="shared" si="0"/>
        <v>100</v>
      </c>
      <c r="C6" s="23">
        <f t="shared" si="0"/>
        <v>75.131480090157751</v>
      </c>
      <c r="D6" s="23">
        <f t="shared" si="0"/>
        <v>57.870370370370374</v>
      </c>
      <c r="E6" s="7" t="s">
        <v>0</v>
      </c>
    </row>
    <row r="7" spans="1:7" x14ac:dyDescent="0.25">
      <c r="A7" s="7">
        <v>4</v>
      </c>
      <c r="B7" s="23">
        <f t="shared" si="0"/>
        <v>100</v>
      </c>
      <c r="C7" s="23">
        <f t="shared" si="0"/>
        <v>68.301345536507057</v>
      </c>
      <c r="D7" s="23">
        <f t="shared" si="0"/>
        <v>48.22530864197531</v>
      </c>
    </row>
    <row r="8" spans="1:7" x14ac:dyDescent="0.25">
      <c r="A8" s="7">
        <v>5</v>
      </c>
      <c r="B8" s="23">
        <f t="shared" si="0"/>
        <v>100</v>
      </c>
      <c r="C8" s="23">
        <f t="shared" si="0"/>
        <v>62.092132305915499</v>
      </c>
      <c r="D8" s="23">
        <f t="shared" si="0"/>
        <v>40.187757201646093</v>
      </c>
    </row>
    <row r="9" spans="1:7" x14ac:dyDescent="0.25">
      <c r="A9" s="7">
        <v>6</v>
      </c>
      <c r="B9" s="23">
        <f t="shared" si="0"/>
        <v>100</v>
      </c>
      <c r="C9" s="23">
        <f t="shared" si="0"/>
        <v>56.44739300537772</v>
      </c>
      <c r="D9" s="23">
        <f t="shared" si="0"/>
        <v>33.489797668038413</v>
      </c>
    </row>
    <row r="10" spans="1:7" x14ac:dyDescent="0.25">
      <c r="A10" s="7">
        <v>7</v>
      </c>
      <c r="B10" s="23">
        <f t="shared" si="0"/>
        <v>100</v>
      </c>
      <c r="C10" s="23">
        <f t="shared" si="0"/>
        <v>51.315811823070646</v>
      </c>
      <c r="D10" s="23">
        <f t="shared" si="0"/>
        <v>27.908164723365342</v>
      </c>
    </row>
    <row r="11" spans="1:7" x14ac:dyDescent="0.25">
      <c r="A11" s="7">
        <v>8</v>
      </c>
      <c r="B11" s="23">
        <f t="shared" si="0"/>
        <v>100</v>
      </c>
      <c r="C11" s="23">
        <f t="shared" si="0"/>
        <v>46.650738020973314</v>
      </c>
      <c r="D11" s="23">
        <f t="shared" si="0"/>
        <v>23.256803936137786</v>
      </c>
    </row>
    <row r="12" spans="1:7" x14ac:dyDescent="0.25">
      <c r="A12" s="7">
        <v>9</v>
      </c>
      <c r="B12" s="23">
        <f t="shared" si="0"/>
        <v>100</v>
      </c>
      <c r="C12" s="23">
        <f t="shared" si="0"/>
        <v>42.409761837248467</v>
      </c>
      <c r="D12" s="23">
        <f t="shared" si="0"/>
        <v>19.380669946781488</v>
      </c>
    </row>
    <row r="13" spans="1:7" x14ac:dyDescent="0.25">
      <c r="A13" s="7">
        <v>10</v>
      </c>
      <c r="B13" s="23">
        <f t="shared" si="0"/>
        <v>100</v>
      </c>
      <c r="C13" s="23">
        <f t="shared" si="0"/>
        <v>38.554328942953148</v>
      </c>
      <c r="D13" s="23">
        <f t="shared" si="0"/>
        <v>16.150558288984573</v>
      </c>
      <c r="F13" s="7" t="s">
        <v>0</v>
      </c>
    </row>
    <row r="14" spans="1:7" x14ac:dyDescent="0.25">
      <c r="A14" s="7">
        <v>11</v>
      </c>
      <c r="B14" s="23">
        <f t="shared" si="0"/>
        <v>100</v>
      </c>
      <c r="C14" s="23">
        <f t="shared" si="0"/>
        <v>35.049389948139222</v>
      </c>
      <c r="D14" s="23">
        <f t="shared" si="0"/>
        <v>13.458798574153812</v>
      </c>
    </row>
    <row r="15" spans="1:7" x14ac:dyDescent="0.25">
      <c r="A15" s="7">
        <v>12</v>
      </c>
      <c r="B15" s="23">
        <f t="shared" si="0"/>
        <v>100</v>
      </c>
      <c r="C15" s="23">
        <f t="shared" si="0"/>
        <v>31.863081771035656</v>
      </c>
      <c r="D15" s="23">
        <f t="shared" si="0"/>
        <v>11.215665478461512</v>
      </c>
    </row>
    <row r="16" spans="1:7" x14ac:dyDescent="0.25">
      <c r="E1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workbookViewId="0">
      <selection activeCell="A16" sqref="A1:XFD1048576"/>
    </sheetView>
  </sheetViews>
  <sheetFormatPr baseColWidth="10" defaultColWidth="9.33203125" defaultRowHeight="15" x14ac:dyDescent="0.25"/>
  <cols>
    <col min="1" max="1" width="11.5" style="7" customWidth="1"/>
    <col min="2" max="2" width="18" style="31" customWidth="1"/>
    <col min="3" max="3" width="13" style="7" customWidth="1"/>
    <col min="4" max="4" width="11.1640625" style="7" customWidth="1"/>
    <col min="5" max="5" width="11.5" style="7" customWidth="1"/>
    <col min="6" max="16384" width="9.33203125" style="7"/>
  </cols>
  <sheetData>
    <row r="1" spans="1:16" ht="12" customHeight="1" x14ac:dyDescent="0.25">
      <c r="A1" s="7" t="s">
        <v>38</v>
      </c>
      <c r="B1" s="24">
        <v>600000</v>
      </c>
    </row>
    <row r="2" spans="1:16" ht="12" customHeight="1" x14ac:dyDescent="0.25">
      <c r="A2" s="7" t="s">
        <v>39</v>
      </c>
      <c r="B2" s="25">
        <v>0.05</v>
      </c>
    </row>
    <row r="3" spans="1:16" ht="12" customHeight="1" x14ac:dyDescent="0.25">
      <c r="A3" s="7" t="s">
        <v>40</v>
      </c>
      <c r="B3" s="25">
        <v>8</v>
      </c>
    </row>
    <row r="4" spans="1:16" ht="12" customHeight="1" x14ac:dyDescent="0.25">
      <c r="A4" s="7" t="s">
        <v>41</v>
      </c>
      <c r="B4" s="25">
        <v>0.22</v>
      </c>
    </row>
    <row r="5" spans="1:16" ht="12" customHeight="1" x14ac:dyDescent="0.25">
      <c r="B5" s="7"/>
      <c r="D5" s="26"/>
    </row>
    <row r="6" spans="1:16" x14ac:dyDescent="0.25">
      <c r="B6" s="7"/>
      <c r="C6" s="36" t="s">
        <v>27</v>
      </c>
      <c r="D6" s="36"/>
      <c r="E6" s="36"/>
      <c r="F6" s="36"/>
      <c r="G6" s="36"/>
      <c r="H6" s="36"/>
      <c r="I6" s="36"/>
      <c r="J6" s="36"/>
      <c r="K6" s="36"/>
    </row>
    <row r="7" spans="1:16" s="23" customFormat="1" x14ac:dyDescent="0.25">
      <c r="B7" s="27"/>
      <c r="C7" s="23">
        <v>0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M7" s="28" t="s">
        <v>45</v>
      </c>
    </row>
    <row r="8" spans="1:16" s="23" customFormat="1" x14ac:dyDescent="0.25">
      <c r="B8" s="27" t="s">
        <v>3</v>
      </c>
      <c r="C8" s="29"/>
      <c r="D8" s="26">
        <f>-PMT($B$2,$B$3,$B$1)</f>
        <v>92833.088176608682</v>
      </c>
      <c r="E8" s="26">
        <f t="shared" ref="E8:K8" si="0">-PMT($B$2,$B$3,$B$1)</f>
        <v>92833.088176608682</v>
      </c>
      <c r="F8" s="26">
        <f t="shared" si="0"/>
        <v>92833.088176608682</v>
      </c>
      <c r="G8" s="26">
        <f t="shared" si="0"/>
        <v>92833.088176608682</v>
      </c>
      <c r="H8" s="26">
        <f t="shared" si="0"/>
        <v>92833.088176608682</v>
      </c>
      <c r="I8" s="26">
        <f t="shared" si="0"/>
        <v>92833.088176608682</v>
      </c>
      <c r="J8" s="26">
        <f t="shared" si="0"/>
        <v>92833.088176608682</v>
      </c>
      <c r="K8" s="26">
        <f t="shared" si="0"/>
        <v>92833.088176608682</v>
      </c>
    </row>
    <row r="9" spans="1:16" s="23" customFormat="1" x14ac:dyDescent="0.25">
      <c r="B9" s="27" t="s">
        <v>4</v>
      </c>
      <c r="C9" s="29"/>
      <c r="D9" s="29">
        <f>C11*$B$2</f>
        <v>30000</v>
      </c>
      <c r="E9" s="29">
        <f t="shared" ref="E9:K9" si="1">D11*$B$2</f>
        <v>26858.345591169567</v>
      </c>
      <c r="F9" s="29">
        <f t="shared" si="1"/>
        <v>23559.608461897613</v>
      </c>
      <c r="G9" s="29">
        <f t="shared" si="1"/>
        <v>20095.93447616206</v>
      </c>
      <c r="H9" s="29">
        <f t="shared" si="1"/>
        <v>16459.076791139727</v>
      </c>
      <c r="I9" s="29">
        <f t="shared" si="1"/>
        <v>12640.376221866281</v>
      </c>
      <c r="J9" s="29">
        <f t="shared" si="1"/>
        <v>8630.7406241291592</v>
      </c>
      <c r="K9" s="29">
        <f t="shared" si="1"/>
        <v>4420.6232465051835</v>
      </c>
    </row>
    <row r="10" spans="1:16" s="23" customFormat="1" x14ac:dyDescent="0.25">
      <c r="B10" s="27" t="s">
        <v>5</v>
      </c>
      <c r="C10" s="29"/>
      <c r="D10" s="29">
        <f>D8-D9</f>
        <v>62833.088176608682</v>
      </c>
      <c r="E10" s="29">
        <f t="shared" ref="E10:K10" si="2">E8-E9</f>
        <v>65974.742585439119</v>
      </c>
      <c r="F10" s="29">
        <f t="shared" si="2"/>
        <v>69273.479714711066</v>
      </c>
      <c r="G10" s="29">
        <f t="shared" si="2"/>
        <v>72737.153700446623</v>
      </c>
      <c r="H10" s="29">
        <f t="shared" si="2"/>
        <v>76374.011385468955</v>
      </c>
      <c r="I10" s="29">
        <f t="shared" si="2"/>
        <v>80192.711954742408</v>
      </c>
      <c r="J10" s="29">
        <f t="shared" si="2"/>
        <v>84202.347552479521</v>
      </c>
      <c r="K10" s="29">
        <f t="shared" si="2"/>
        <v>88412.464930103495</v>
      </c>
      <c r="N10" s="23" t="s">
        <v>0</v>
      </c>
    </row>
    <row r="11" spans="1:16" s="23" customFormat="1" x14ac:dyDescent="0.25">
      <c r="B11" s="27" t="s">
        <v>6</v>
      </c>
      <c r="C11" s="29">
        <f>B1</f>
        <v>600000</v>
      </c>
      <c r="D11" s="29">
        <f>C11-D10</f>
        <v>537166.91182339133</v>
      </c>
      <c r="E11" s="29">
        <f t="shared" ref="E11:K11" si="3">D11-E10</f>
        <v>471192.16923795221</v>
      </c>
      <c r="F11" s="29">
        <f t="shared" si="3"/>
        <v>401918.68952324113</v>
      </c>
      <c r="G11" s="29">
        <f t="shared" si="3"/>
        <v>329181.53582279454</v>
      </c>
      <c r="H11" s="29">
        <f t="shared" si="3"/>
        <v>252807.5244373256</v>
      </c>
      <c r="I11" s="29">
        <f t="shared" si="3"/>
        <v>172614.81248258319</v>
      </c>
      <c r="J11" s="29">
        <f t="shared" si="3"/>
        <v>88412.46493010367</v>
      </c>
      <c r="K11" s="29">
        <f t="shared" si="3"/>
        <v>1.7462298274040222E-10</v>
      </c>
    </row>
    <row r="12" spans="1:16" s="23" customFormat="1" x14ac:dyDescent="0.25">
      <c r="B12" s="27" t="s">
        <v>7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6" s="23" customFormat="1" x14ac:dyDescent="0.25">
      <c r="B13" s="27" t="s">
        <v>8</v>
      </c>
      <c r="C13" s="29">
        <f>C11</f>
        <v>600000</v>
      </c>
      <c r="D13" s="29">
        <f>-D8</f>
        <v>-92833.088176608682</v>
      </c>
      <c r="E13" s="29">
        <f t="shared" ref="E13:K13" si="4">-E8</f>
        <v>-92833.088176608682</v>
      </c>
      <c r="F13" s="29">
        <f t="shared" si="4"/>
        <v>-92833.088176608682</v>
      </c>
      <c r="G13" s="29">
        <f t="shared" si="4"/>
        <v>-92833.088176608682</v>
      </c>
      <c r="H13" s="29">
        <f t="shared" si="4"/>
        <v>-92833.088176608682</v>
      </c>
      <c r="I13" s="29">
        <f t="shared" si="4"/>
        <v>-92833.088176608682</v>
      </c>
      <c r="J13" s="29">
        <f t="shared" si="4"/>
        <v>-92833.088176608682</v>
      </c>
      <c r="K13" s="29">
        <f t="shared" si="4"/>
        <v>-92833.088176608682</v>
      </c>
    </row>
    <row r="14" spans="1:16" s="23" customFormat="1" x14ac:dyDescent="0.25">
      <c r="B14" s="27" t="s">
        <v>9</v>
      </c>
      <c r="C14" s="29"/>
      <c r="D14" s="29">
        <f>$B$4*D9</f>
        <v>6600</v>
      </c>
      <c r="E14" s="29">
        <f t="shared" ref="E14:K14" si="5">$B$4*E9</f>
        <v>5908.8360300573049</v>
      </c>
      <c r="F14" s="29">
        <f t="shared" si="5"/>
        <v>5183.1138616174749</v>
      </c>
      <c r="G14" s="29">
        <f t="shared" si="5"/>
        <v>4421.1055847556536</v>
      </c>
      <c r="H14" s="29">
        <f t="shared" si="5"/>
        <v>3620.9968940507401</v>
      </c>
      <c r="I14" s="29">
        <f t="shared" si="5"/>
        <v>2780.8827688105821</v>
      </c>
      <c r="J14" s="29">
        <f t="shared" si="5"/>
        <v>1898.7629373084151</v>
      </c>
      <c r="K14" s="29">
        <f t="shared" si="5"/>
        <v>972.53711423114032</v>
      </c>
      <c r="N14" s="23" t="s">
        <v>0</v>
      </c>
    </row>
    <row r="15" spans="1:16" s="23" customFormat="1" x14ac:dyDescent="0.25">
      <c r="B15" s="27" t="s">
        <v>10</v>
      </c>
      <c r="C15" s="29"/>
      <c r="D15" s="29"/>
      <c r="E15" s="29"/>
      <c r="F15" s="29"/>
      <c r="G15" s="29"/>
      <c r="H15" s="29"/>
      <c r="I15" s="29"/>
      <c r="J15" s="29"/>
      <c r="K15" s="29"/>
      <c r="N15" s="23" t="s">
        <v>0</v>
      </c>
      <c r="P15" s="23" t="s">
        <v>0</v>
      </c>
    </row>
    <row r="16" spans="1:16" s="23" customFormat="1" x14ac:dyDescent="0.25">
      <c r="B16" s="27" t="s">
        <v>11</v>
      </c>
      <c r="C16" s="29">
        <f>C13</f>
        <v>600000</v>
      </c>
      <c r="D16" s="29">
        <f>D13+D14</f>
        <v>-86233.088176608682</v>
      </c>
      <c r="E16" s="29">
        <f t="shared" ref="E16:K16" si="6">E13+E14</f>
        <v>-86924.252146551371</v>
      </c>
      <c r="F16" s="29">
        <f t="shared" si="6"/>
        <v>-87649.97431499121</v>
      </c>
      <c r="G16" s="29">
        <f t="shared" si="6"/>
        <v>-88411.982591853026</v>
      </c>
      <c r="H16" s="29">
        <f t="shared" si="6"/>
        <v>-89212.091282557943</v>
      </c>
      <c r="I16" s="29">
        <f t="shared" si="6"/>
        <v>-90052.205407798101</v>
      </c>
      <c r="J16" s="29">
        <f t="shared" si="6"/>
        <v>-90934.325239300262</v>
      </c>
      <c r="K16" s="29">
        <f t="shared" si="6"/>
        <v>-91860.551062377548</v>
      </c>
    </row>
    <row r="17" spans="2:18" x14ac:dyDescent="0.25">
      <c r="B17" s="7"/>
    </row>
    <row r="18" spans="2:18" x14ac:dyDescent="0.25">
      <c r="B18" s="7" t="s">
        <v>12</v>
      </c>
      <c r="Q18" s="7" t="s">
        <v>0</v>
      </c>
    </row>
    <row r="19" spans="2:18" x14ac:dyDescent="0.25">
      <c r="B19" s="7"/>
      <c r="C19" s="36" t="s">
        <v>27</v>
      </c>
      <c r="D19" s="36"/>
      <c r="E19" s="36"/>
      <c r="F19" s="36"/>
      <c r="G19" s="36"/>
      <c r="H19" s="36"/>
      <c r="I19" s="36"/>
      <c r="J19" s="36"/>
      <c r="K19" s="36"/>
    </row>
    <row r="20" spans="2:18" x14ac:dyDescent="0.25">
      <c r="B20" s="27"/>
      <c r="C20" s="23">
        <v>0</v>
      </c>
      <c r="D20" s="23">
        <v>1</v>
      </c>
      <c r="E20" s="23">
        <v>2</v>
      </c>
      <c r="F20" s="23">
        <v>3</v>
      </c>
      <c r="G20" s="23">
        <v>4</v>
      </c>
      <c r="H20" s="23">
        <v>5</v>
      </c>
      <c r="I20" s="23">
        <v>6</v>
      </c>
      <c r="J20" s="23">
        <v>7</v>
      </c>
      <c r="K20" s="23">
        <v>8</v>
      </c>
      <c r="M20" s="30" t="s">
        <v>46</v>
      </c>
      <c r="N20" s="7" t="s">
        <v>0</v>
      </c>
    </row>
    <row r="21" spans="2:18" x14ac:dyDescent="0.25">
      <c r="B21" s="27" t="s">
        <v>13</v>
      </c>
      <c r="C21" s="29"/>
      <c r="D21" s="29">
        <f>$B$1/$B$3</f>
        <v>75000</v>
      </c>
      <c r="E21" s="29">
        <f t="shared" ref="E21:K21" si="7">$B$1/$B$3</f>
        <v>75000</v>
      </c>
      <c r="F21" s="29">
        <f t="shared" si="7"/>
        <v>75000</v>
      </c>
      <c r="G21" s="29">
        <f t="shared" si="7"/>
        <v>75000</v>
      </c>
      <c r="H21" s="29">
        <f t="shared" si="7"/>
        <v>75000</v>
      </c>
      <c r="I21" s="29">
        <f t="shared" si="7"/>
        <v>75000</v>
      </c>
      <c r="J21" s="29">
        <f t="shared" si="7"/>
        <v>75000</v>
      </c>
      <c r="K21" s="29">
        <f t="shared" si="7"/>
        <v>75000</v>
      </c>
      <c r="N21" s="7" t="s">
        <v>0</v>
      </c>
    </row>
    <row r="22" spans="2:18" x14ac:dyDescent="0.25">
      <c r="B22" s="27" t="s">
        <v>4</v>
      </c>
      <c r="C22" s="29"/>
      <c r="D22" s="29">
        <f>C23*$B$2</f>
        <v>30000</v>
      </c>
      <c r="E22" s="29">
        <f t="shared" ref="E22:K22" si="8">D23*$B$2</f>
        <v>26250</v>
      </c>
      <c r="F22" s="29">
        <f t="shared" si="8"/>
        <v>22500</v>
      </c>
      <c r="G22" s="29">
        <f t="shared" si="8"/>
        <v>18750</v>
      </c>
      <c r="H22" s="29">
        <f t="shared" si="8"/>
        <v>15000</v>
      </c>
      <c r="I22" s="29">
        <f t="shared" si="8"/>
        <v>11250</v>
      </c>
      <c r="J22" s="29">
        <f t="shared" si="8"/>
        <v>7500</v>
      </c>
      <c r="K22" s="29">
        <f t="shared" si="8"/>
        <v>3750</v>
      </c>
    </row>
    <row r="23" spans="2:18" x14ac:dyDescent="0.25">
      <c r="B23" s="27" t="s">
        <v>14</v>
      </c>
      <c r="C23" s="29">
        <v>600000</v>
      </c>
      <c r="D23" s="29">
        <f>C23-D21</f>
        <v>525000</v>
      </c>
      <c r="E23" s="29">
        <f t="shared" ref="E23:K23" si="9">D23-E21</f>
        <v>450000</v>
      </c>
      <c r="F23" s="29">
        <f t="shared" si="9"/>
        <v>375000</v>
      </c>
      <c r="G23" s="29">
        <f t="shared" si="9"/>
        <v>300000</v>
      </c>
      <c r="H23" s="29">
        <f t="shared" si="9"/>
        <v>225000</v>
      </c>
      <c r="I23" s="29">
        <f t="shared" si="9"/>
        <v>150000</v>
      </c>
      <c r="J23" s="29">
        <f t="shared" si="9"/>
        <v>75000</v>
      </c>
      <c r="K23" s="29">
        <f t="shared" si="9"/>
        <v>0</v>
      </c>
      <c r="O23" s="7" t="s">
        <v>0</v>
      </c>
    </row>
    <row r="24" spans="2:18" x14ac:dyDescent="0.25">
      <c r="B24" s="27" t="s">
        <v>15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2:18" x14ac:dyDescent="0.25">
      <c r="B25" s="27" t="s">
        <v>8</v>
      </c>
      <c r="C25" s="29">
        <f>C23</f>
        <v>600000</v>
      </c>
      <c r="D25" s="29">
        <f>-D21-D22</f>
        <v>-105000</v>
      </c>
      <c r="E25" s="29">
        <f t="shared" ref="E25:K25" si="10">-E21-E22</f>
        <v>-101250</v>
      </c>
      <c r="F25" s="29">
        <f t="shared" si="10"/>
        <v>-97500</v>
      </c>
      <c r="G25" s="29">
        <f t="shared" si="10"/>
        <v>-93750</v>
      </c>
      <c r="H25" s="29">
        <f t="shared" si="10"/>
        <v>-90000</v>
      </c>
      <c r="I25" s="29">
        <f t="shared" si="10"/>
        <v>-86250</v>
      </c>
      <c r="J25" s="29">
        <f t="shared" si="10"/>
        <v>-82500</v>
      </c>
      <c r="K25" s="29">
        <f t="shared" si="10"/>
        <v>-78750</v>
      </c>
    </row>
    <row r="26" spans="2:18" x14ac:dyDescent="0.25">
      <c r="B26" s="27" t="s">
        <v>16</v>
      </c>
      <c r="C26" s="29"/>
      <c r="D26" s="29">
        <f>$B$4*D22</f>
        <v>6600</v>
      </c>
      <c r="E26" s="29">
        <f t="shared" ref="E26:K26" si="11">$B$4*E22</f>
        <v>5775</v>
      </c>
      <c r="F26" s="29">
        <f t="shared" si="11"/>
        <v>4950</v>
      </c>
      <c r="G26" s="29">
        <f t="shared" si="11"/>
        <v>4125</v>
      </c>
      <c r="H26" s="29">
        <f t="shared" si="11"/>
        <v>3300</v>
      </c>
      <c r="I26" s="29">
        <f t="shared" si="11"/>
        <v>2475</v>
      </c>
      <c r="J26" s="29">
        <f t="shared" si="11"/>
        <v>1650</v>
      </c>
      <c r="K26" s="29">
        <f t="shared" si="11"/>
        <v>825</v>
      </c>
    </row>
    <row r="27" spans="2:18" x14ac:dyDescent="0.25">
      <c r="B27" s="27" t="s">
        <v>17</v>
      </c>
      <c r="C27" s="29"/>
      <c r="D27" s="29"/>
      <c r="E27" s="29"/>
      <c r="F27" s="29"/>
      <c r="G27" s="29"/>
      <c r="H27" s="29"/>
      <c r="I27" s="29"/>
      <c r="J27" s="29"/>
      <c r="K27" s="29"/>
      <c r="R27" s="7" t="s">
        <v>0</v>
      </c>
    </row>
    <row r="28" spans="2:18" x14ac:dyDescent="0.25">
      <c r="B28" s="27" t="s">
        <v>11</v>
      </c>
      <c r="C28" s="29">
        <f>C25</f>
        <v>600000</v>
      </c>
      <c r="D28" s="29">
        <f>D25+D26</f>
        <v>-98400</v>
      </c>
      <c r="E28" s="29">
        <f t="shared" ref="E28:K28" si="12">E25+E26</f>
        <v>-95475</v>
      </c>
      <c r="F28" s="29">
        <f t="shared" si="12"/>
        <v>-92550</v>
      </c>
      <c r="G28" s="29">
        <f t="shared" si="12"/>
        <v>-89625</v>
      </c>
      <c r="H28" s="29">
        <f t="shared" si="12"/>
        <v>-86700</v>
      </c>
      <c r="I28" s="29">
        <f t="shared" si="12"/>
        <v>-83775</v>
      </c>
      <c r="J28" s="29">
        <f t="shared" si="12"/>
        <v>-80850</v>
      </c>
      <c r="K28" s="29">
        <f t="shared" si="12"/>
        <v>-77925</v>
      </c>
    </row>
    <row r="29" spans="2:18" x14ac:dyDescent="0.25">
      <c r="B29" s="27"/>
      <c r="C29" s="29"/>
      <c r="D29" s="29"/>
      <c r="E29" s="29"/>
      <c r="F29" s="29"/>
      <c r="G29" s="29"/>
      <c r="H29" s="29"/>
      <c r="I29" s="29"/>
      <c r="J29" s="29"/>
      <c r="K29" s="29"/>
      <c r="Q29" s="7" t="s">
        <v>0</v>
      </c>
    </row>
    <row r="30" spans="2:18" x14ac:dyDescent="0.25">
      <c r="B30" s="7" t="s">
        <v>18</v>
      </c>
      <c r="N30" s="7" t="s">
        <v>0</v>
      </c>
      <c r="P30" s="7" t="s">
        <v>0</v>
      </c>
    </row>
    <row r="31" spans="2:18" x14ac:dyDescent="0.25">
      <c r="B31" s="27"/>
      <c r="D31" s="23">
        <v>1</v>
      </c>
      <c r="E31" s="23">
        <v>2</v>
      </c>
      <c r="F31" s="23">
        <v>3</v>
      </c>
      <c r="G31" s="23">
        <v>4</v>
      </c>
      <c r="H31" s="23">
        <v>5</v>
      </c>
      <c r="I31" s="23">
        <v>6</v>
      </c>
      <c r="J31" s="23">
        <v>7</v>
      </c>
      <c r="K31" s="23">
        <v>8</v>
      </c>
      <c r="P31" s="7" t="s">
        <v>0</v>
      </c>
    </row>
    <row r="32" spans="2:18" x14ac:dyDescent="0.25">
      <c r="B32" s="7" t="s">
        <v>19</v>
      </c>
      <c r="C32" s="7" t="s">
        <v>20</v>
      </c>
      <c r="D32" s="29">
        <f>-D16/1000</f>
        <v>86.233088176608689</v>
      </c>
      <c r="E32" s="29">
        <f t="shared" ref="E32:K32" si="13">-E16/1000</f>
        <v>86.924252146551368</v>
      </c>
      <c r="F32" s="29">
        <f t="shared" si="13"/>
        <v>87.649974314991212</v>
      </c>
      <c r="G32" s="29">
        <f t="shared" si="13"/>
        <v>88.411982591853032</v>
      </c>
      <c r="H32" s="29">
        <f t="shared" si="13"/>
        <v>89.21209128255795</v>
      </c>
      <c r="I32" s="29">
        <f t="shared" si="13"/>
        <v>90.052205407798098</v>
      </c>
      <c r="J32" s="29">
        <f t="shared" si="13"/>
        <v>90.934325239300264</v>
      </c>
      <c r="K32" s="29">
        <f t="shared" si="13"/>
        <v>91.860551062377553</v>
      </c>
      <c r="O32" s="7" t="s">
        <v>0</v>
      </c>
    </row>
    <row r="33" spans="2:16" x14ac:dyDescent="0.25">
      <c r="B33" s="7" t="s">
        <v>21</v>
      </c>
      <c r="C33" s="7" t="s">
        <v>26</v>
      </c>
      <c r="D33" s="29">
        <f>-D28/1000</f>
        <v>98.4</v>
      </c>
      <c r="E33" s="29">
        <f t="shared" ref="E33:K33" si="14">-E28/1000</f>
        <v>95.474999999999994</v>
      </c>
      <c r="F33" s="29">
        <f t="shared" si="14"/>
        <v>92.55</v>
      </c>
      <c r="G33" s="29">
        <f t="shared" si="14"/>
        <v>89.625</v>
      </c>
      <c r="H33" s="29">
        <f t="shared" si="14"/>
        <v>86.7</v>
      </c>
      <c r="I33" s="29">
        <f t="shared" si="14"/>
        <v>83.775000000000006</v>
      </c>
      <c r="J33" s="29">
        <f t="shared" si="14"/>
        <v>80.849999999999994</v>
      </c>
      <c r="K33" s="29">
        <f t="shared" si="14"/>
        <v>77.924999999999997</v>
      </c>
    </row>
    <row r="34" spans="2:16" x14ac:dyDescent="0.25">
      <c r="B34" s="7"/>
      <c r="P34" s="7" t="s">
        <v>0</v>
      </c>
    </row>
    <row r="35" spans="2:16" x14ac:dyDescent="0.25">
      <c r="O35" s="7" t="s">
        <v>0</v>
      </c>
    </row>
    <row r="37" spans="2:16" x14ac:dyDescent="0.25">
      <c r="M37" s="7" t="s">
        <v>0</v>
      </c>
    </row>
    <row r="44" spans="2:16" x14ac:dyDescent="0.25">
      <c r="P44" s="7" t="s">
        <v>0</v>
      </c>
    </row>
  </sheetData>
  <mergeCells count="2">
    <mergeCell ref="C6:K6"/>
    <mergeCell ref="C19:K19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4"/>
  <sheetViews>
    <sheetView workbookViewId="0">
      <selection sqref="A1:XFD1048576"/>
    </sheetView>
  </sheetViews>
  <sheetFormatPr baseColWidth="10" defaultColWidth="9.33203125" defaultRowHeight="15" x14ac:dyDescent="0.25"/>
  <cols>
    <col min="1" max="16384" width="9.33203125" style="7"/>
  </cols>
  <sheetData>
    <row r="1" spans="2:6" x14ac:dyDescent="0.25">
      <c r="C1" s="7" t="s">
        <v>22</v>
      </c>
    </row>
    <row r="2" spans="2:6" x14ac:dyDescent="0.25">
      <c r="C2" s="7" t="s">
        <v>23</v>
      </c>
    </row>
    <row r="4" spans="2:6" x14ac:dyDescent="0.25">
      <c r="C4" s="7" t="s">
        <v>24</v>
      </c>
      <c r="D4" s="7" t="s">
        <v>25</v>
      </c>
      <c r="E4" s="25">
        <v>2.5000000000000001E-3</v>
      </c>
    </row>
    <row r="5" spans="2:6" x14ac:dyDescent="0.25">
      <c r="B5" s="32">
        <v>-0.05</v>
      </c>
      <c r="C5" s="33">
        <f t="shared" ref="C5:C44" si="0">B5</f>
        <v>-0.05</v>
      </c>
      <c r="D5" s="34">
        <f>E5</f>
        <v>0.75</v>
      </c>
      <c r="E5" s="35">
        <f t="shared" ref="E5:E44" si="1">75000/(0.05-B5)/1000000</f>
        <v>0.75</v>
      </c>
    </row>
    <row r="6" spans="2:6" x14ac:dyDescent="0.25">
      <c r="B6" s="32">
        <f>B5+$E$4</f>
        <v>-4.7500000000000001E-2</v>
      </c>
      <c r="C6" s="33">
        <f t="shared" si="0"/>
        <v>-4.7500000000000001E-2</v>
      </c>
      <c r="D6" s="34">
        <f t="shared" ref="D6:D44" si="2">E6</f>
        <v>0.76923076923076927</v>
      </c>
      <c r="E6" s="35">
        <f t="shared" si="1"/>
        <v>0.76923076923076927</v>
      </c>
      <c r="F6" s="7" t="s">
        <v>0</v>
      </c>
    </row>
    <row r="7" spans="2:6" x14ac:dyDescent="0.25">
      <c r="B7" s="32">
        <f>B6+$E$4</f>
        <v>-4.4999999999999998E-2</v>
      </c>
      <c r="C7" s="33">
        <f t="shared" si="0"/>
        <v>-4.4999999999999998E-2</v>
      </c>
      <c r="D7" s="34">
        <f t="shared" si="2"/>
        <v>0.78947368421052633</v>
      </c>
      <c r="E7" s="35">
        <f t="shared" si="1"/>
        <v>0.78947368421052633</v>
      </c>
    </row>
    <row r="8" spans="2:6" x14ac:dyDescent="0.25">
      <c r="B8" s="32">
        <f t="shared" ref="B8:B44" si="3">B7+$E$4</f>
        <v>-4.2499999999999996E-2</v>
      </c>
      <c r="C8" s="33">
        <f t="shared" si="0"/>
        <v>-4.2499999999999996E-2</v>
      </c>
      <c r="D8" s="34">
        <f t="shared" si="2"/>
        <v>0.81081081081081074</v>
      </c>
      <c r="E8" s="35">
        <f t="shared" si="1"/>
        <v>0.81081081081081074</v>
      </c>
    </row>
    <row r="9" spans="2:6" x14ac:dyDescent="0.25">
      <c r="B9" s="32">
        <f t="shared" si="3"/>
        <v>-3.9999999999999994E-2</v>
      </c>
      <c r="C9" s="33">
        <f t="shared" si="0"/>
        <v>-3.9999999999999994E-2</v>
      </c>
      <c r="D9" s="34">
        <f t="shared" si="2"/>
        <v>0.83333333333333337</v>
      </c>
      <c r="E9" s="35">
        <f t="shared" si="1"/>
        <v>0.83333333333333337</v>
      </c>
    </row>
    <row r="10" spans="2:6" x14ac:dyDescent="0.25">
      <c r="B10" s="32">
        <f t="shared" si="3"/>
        <v>-3.7499999999999992E-2</v>
      </c>
      <c r="C10" s="33">
        <f t="shared" si="0"/>
        <v>-3.7499999999999992E-2</v>
      </c>
      <c r="D10" s="34">
        <f t="shared" si="2"/>
        <v>0.85714285714285721</v>
      </c>
      <c r="E10" s="35">
        <f t="shared" si="1"/>
        <v>0.85714285714285721</v>
      </c>
    </row>
    <row r="11" spans="2:6" x14ac:dyDescent="0.25">
      <c r="B11" s="32">
        <f t="shared" si="3"/>
        <v>-3.4999999999999989E-2</v>
      </c>
      <c r="C11" s="33">
        <f t="shared" si="0"/>
        <v>-3.4999999999999989E-2</v>
      </c>
      <c r="D11" s="34">
        <f t="shared" si="2"/>
        <v>0.88235294117647067</v>
      </c>
      <c r="E11" s="35">
        <f t="shared" si="1"/>
        <v>0.88235294117647067</v>
      </c>
    </row>
    <row r="12" spans="2:6" x14ac:dyDescent="0.25">
      <c r="B12" s="32">
        <f t="shared" si="3"/>
        <v>-3.2499999999999987E-2</v>
      </c>
      <c r="C12" s="33">
        <f t="shared" si="0"/>
        <v>-3.2499999999999987E-2</v>
      </c>
      <c r="D12" s="34">
        <f t="shared" si="2"/>
        <v>0.90909090909090917</v>
      </c>
      <c r="E12" s="35">
        <f t="shared" si="1"/>
        <v>0.90909090909090917</v>
      </c>
    </row>
    <row r="13" spans="2:6" x14ac:dyDescent="0.25">
      <c r="B13" s="32">
        <f t="shared" si="3"/>
        <v>-2.9999999999999988E-2</v>
      </c>
      <c r="C13" s="33">
        <f t="shared" si="0"/>
        <v>-2.9999999999999988E-2</v>
      </c>
      <c r="D13" s="34">
        <f t="shared" si="2"/>
        <v>0.93750000000000011</v>
      </c>
      <c r="E13" s="35">
        <f t="shared" si="1"/>
        <v>0.93750000000000011</v>
      </c>
    </row>
    <row r="14" spans="2:6" x14ac:dyDescent="0.25">
      <c r="B14" s="32">
        <f t="shared" si="3"/>
        <v>-2.749999999999999E-2</v>
      </c>
      <c r="C14" s="33">
        <f t="shared" si="0"/>
        <v>-2.749999999999999E-2</v>
      </c>
      <c r="D14" s="34">
        <f t="shared" si="2"/>
        <v>0.96774193548387111</v>
      </c>
      <c r="E14" s="35">
        <f t="shared" si="1"/>
        <v>0.96774193548387111</v>
      </c>
    </row>
    <row r="15" spans="2:6" x14ac:dyDescent="0.25">
      <c r="B15" s="32">
        <f t="shared" si="3"/>
        <v>-2.4999999999999991E-2</v>
      </c>
      <c r="C15" s="33">
        <f t="shared" si="0"/>
        <v>-2.4999999999999991E-2</v>
      </c>
      <c r="D15" s="34">
        <f t="shared" si="2"/>
        <v>1</v>
      </c>
      <c r="E15" s="35">
        <f t="shared" si="1"/>
        <v>1</v>
      </c>
      <c r="F15" s="7" t="s">
        <v>0</v>
      </c>
    </row>
    <row r="16" spans="2:6" x14ac:dyDescent="0.25">
      <c r="B16" s="32">
        <f t="shared" si="3"/>
        <v>-2.2499999999999992E-2</v>
      </c>
      <c r="C16" s="33">
        <f t="shared" si="0"/>
        <v>-2.2499999999999992E-2</v>
      </c>
      <c r="D16" s="34">
        <f t="shared" si="2"/>
        <v>1.0344827586206897</v>
      </c>
      <c r="E16" s="35">
        <f t="shared" si="1"/>
        <v>1.0344827586206897</v>
      </c>
    </row>
    <row r="17" spans="2:5" x14ac:dyDescent="0.25">
      <c r="B17" s="32">
        <f t="shared" si="3"/>
        <v>-1.9999999999999993E-2</v>
      </c>
      <c r="C17" s="33">
        <f t="shared" si="0"/>
        <v>-1.9999999999999993E-2</v>
      </c>
      <c r="D17" s="34">
        <f t="shared" si="2"/>
        <v>1.0714285714285716</v>
      </c>
      <c r="E17" s="35">
        <f t="shared" si="1"/>
        <v>1.0714285714285716</v>
      </c>
    </row>
    <row r="18" spans="2:5" x14ac:dyDescent="0.25">
      <c r="B18" s="32">
        <f t="shared" si="3"/>
        <v>-1.7499999999999995E-2</v>
      </c>
      <c r="C18" s="33">
        <f t="shared" si="0"/>
        <v>-1.7499999999999995E-2</v>
      </c>
      <c r="D18" s="34">
        <f t="shared" si="2"/>
        <v>1.1111111111111109</v>
      </c>
      <c r="E18" s="35">
        <f t="shared" si="1"/>
        <v>1.1111111111111109</v>
      </c>
    </row>
    <row r="19" spans="2:5" x14ac:dyDescent="0.25">
      <c r="B19" s="32">
        <f t="shared" si="3"/>
        <v>-1.4999999999999994E-2</v>
      </c>
      <c r="C19" s="33">
        <f t="shared" si="0"/>
        <v>-1.4999999999999994E-2</v>
      </c>
      <c r="D19" s="34">
        <f t="shared" si="2"/>
        <v>1.1538461538461537</v>
      </c>
      <c r="E19" s="35">
        <f t="shared" si="1"/>
        <v>1.1538461538461537</v>
      </c>
    </row>
    <row r="20" spans="2:5" x14ac:dyDescent="0.25">
      <c r="B20" s="32">
        <f t="shared" si="3"/>
        <v>-1.2499999999999994E-2</v>
      </c>
      <c r="C20" s="33">
        <f t="shared" si="0"/>
        <v>-1.2499999999999994E-2</v>
      </c>
      <c r="D20" s="34">
        <f t="shared" si="2"/>
        <v>1.2</v>
      </c>
      <c r="E20" s="35">
        <f t="shared" si="1"/>
        <v>1.2</v>
      </c>
    </row>
    <row r="21" spans="2:5" x14ac:dyDescent="0.25">
      <c r="B21" s="32">
        <f t="shared" si="3"/>
        <v>-9.9999999999999933E-3</v>
      </c>
      <c r="C21" s="33">
        <f t="shared" si="0"/>
        <v>-9.9999999999999933E-3</v>
      </c>
      <c r="D21" s="34">
        <f t="shared" si="2"/>
        <v>1.25</v>
      </c>
      <c r="E21" s="35">
        <f t="shared" si="1"/>
        <v>1.25</v>
      </c>
    </row>
    <row r="22" spans="2:5" x14ac:dyDescent="0.25">
      <c r="B22" s="32">
        <f t="shared" si="3"/>
        <v>-7.4999999999999928E-3</v>
      </c>
      <c r="C22" s="33">
        <f t="shared" si="0"/>
        <v>-7.4999999999999928E-3</v>
      </c>
      <c r="D22" s="34">
        <f t="shared" si="2"/>
        <v>1.3043478260869565</v>
      </c>
      <c r="E22" s="35">
        <f t="shared" si="1"/>
        <v>1.3043478260869565</v>
      </c>
    </row>
    <row r="23" spans="2:5" x14ac:dyDescent="0.25">
      <c r="B23" s="32">
        <f t="shared" si="3"/>
        <v>-4.9999999999999923E-3</v>
      </c>
      <c r="C23" s="33">
        <f t="shared" si="0"/>
        <v>-4.9999999999999923E-3</v>
      </c>
      <c r="D23" s="34">
        <f t="shared" si="2"/>
        <v>1.3636363636363638</v>
      </c>
      <c r="E23" s="35">
        <f t="shared" si="1"/>
        <v>1.3636363636363638</v>
      </c>
    </row>
    <row r="24" spans="2:5" x14ac:dyDescent="0.25">
      <c r="B24" s="32">
        <f t="shared" si="3"/>
        <v>-2.4999999999999922E-3</v>
      </c>
      <c r="C24" s="33">
        <f t="shared" si="0"/>
        <v>-2.4999999999999922E-3</v>
      </c>
      <c r="D24" s="34">
        <f t="shared" si="2"/>
        <v>1.4285714285714286</v>
      </c>
      <c r="E24" s="35">
        <f t="shared" si="1"/>
        <v>1.4285714285714286</v>
      </c>
    </row>
    <row r="25" spans="2:5" x14ac:dyDescent="0.25">
      <c r="B25" s="32">
        <f t="shared" si="3"/>
        <v>7.8062556418956319E-18</v>
      </c>
      <c r="C25" s="33">
        <f t="shared" si="0"/>
        <v>7.8062556418956319E-18</v>
      </c>
      <c r="D25" s="34">
        <f t="shared" si="2"/>
        <v>1.5000000000000002</v>
      </c>
      <c r="E25" s="35">
        <f t="shared" si="1"/>
        <v>1.5000000000000002</v>
      </c>
    </row>
    <row r="26" spans="2:5" x14ac:dyDescent="0.25">
      <c r="B26" s="32">
        <f t="shared" si="3"/>
        <v>2.5000000000000079E-3</v>
      </c>
      <c r="C26" s="33">
        <f t="shared" si="0"/>
        <v>2.5000000000000079E-3</v>
      </c>
      <c r="D26" s="34">
        <f t="shared" si="2"/>
        <v>1.5789473684210529</v>
      </c>
      <c r="E26" s="35">
        <f t="shared" si="1"/>
        <v>1.5789473684210529</v>
      </c>
    </row>
    <row r="27" spans="2:5" x14ac:dyDescent="0.25">
      <c r="B27" s="32">
        <f t="shared" si="3"/>
        <v>5.0000000000000079E-3</v>
      </c>
      <c r="C27" s="33">
        <f t="shared" si="0"/>
        <v>5.0000000000000079E-3</v>
      </c>
      <c r="D27" s="34">
        <f t="shared" si="2"/>
        <v>1.6666666666666667</v>
      </c>
      <c r="E27" s="35">
        <f t="shared" si="1"/>
        <v>1.6666666666666667</v>
      </c>
    </row>
    <row r="28" spans="2:5" x14ac:dyDescent="0.25">
      <c r="B28" s="32">
        <f t="shared" si="3"/>
        <v>7.5000000000000084E-3</v>
      </c>
      <c r="C28" s="33">
        <f t="shared" si="0"/>
        <v>7.5000000000000084E-3</v>
      </c>
      <c r="D28" s="34">
        <f t="shared" si="2"/>
        <v>1.7647058823529413</v>
      </c>
      <c r="E28" s="35">
        <f t="shared" si="1"/>
        <v>1.7647058823529413</v>
      </c>
    </row>
    <row r="29" spans="2:5" x14ac:dyDescent="0.25">
      <c r="B29" s="32">
        <f t="shared" si="3"/>
        <v>1.0000000000000009E-2</v>
      </c>
      <c r="C29" s="33">
        <f t="shared" si="0"/>
        <v>1.0000000000000009E-2</v>
      </c>
      <c r="D29" s="34">
        <f t="shared" si="2"/>
        <v>1.8750000000000002</v>
      </c>
      <c r="E29" s="35">
        <f t="shared" si="1"/>
        <v>1.8750000000000002</v>
      </c>
    </row>
    <row r="30" spans="2:5" x14ac:dyDescent="0.25">
      <c r="B30" s="32">
        <f t="shared" si="3"/>
        <v>1.2500000000000009E-2</v>
      </c>
      <c r="C30" s="33">
        <f t="shared" si="0"/>
        <v>1.2500000000000009E-2</v>
      </c>
      <c r="D30" s="34">
        <f t="shared" si="2"/>
        <v>2.0000000000000004</v>
      </c>
      <c r="E30" s="35">
        <f t="shared" si="1"/>
        <v>2.0000000000000004</v>
      </c>
    </row>
    <row r="31" spans="2:5" x14ac:dyDescent="0.25">
      <c r="B31" s="32">
        <f t="shared" si="3"/>
        <v>1.500000000000001E-2</v>
      </c>
      <c r="C31" s="33">
        <f t="shared" si="0"/>
        <v>1.500000000000001E-2</v>
      </c>
      <c r="D31" s="34">
        <f t="shared" si="2"/>
        <v>2.1428571428571437</v>
      </c>
      <c r="E31" s="35">
        <f t="shared" si="1"/>
        <v>2.1428571428571437</v>
      </c>
    </row>
    <row r="32" spans="2:5" x14ac:dyDescent="0.25">
      <c r="B32" s="32">
        <f t="shared" si="3"/>
        <v>1.7500000000000009E-2</v>
      </c>
      <c r="C32" s="33">
        <f t="shared" si="0"/>
        <v>1.7500000000000009E-2</v>
      </c>
      <c r="D32" s="34">
        <f t="shared" si="2"/>
        <v>2.3076923076923079</v>
      </c>
      <c r="E32" s="35">
        <f t="shared" si="1"/>
        <v>2.3076923076923079</v>
      </c>
    </row>
    <row r="33" spans="2:5" x14ac:dyDescent="0.25">
      <c r="B33" s="32">
        <f t="shared" si="3"/>
        <v>2.0000000000000007E-2</v>
      </c>
      <c r="C33" s="33">
        <f t="shared" si="0"/>
        <v>2.0000000000000007E-2</v>
      </c>
      <c r="D33" s="34">
        <f t="shared" si="2"/>
        <v>2.5000000000000004</v>
      </c>
      <c r="E33" s="35">
        <f t="shared" si="1"/>
        <v>2.5000000000000004</v>
      </c>
    </row>
    <row r="34" spans="2:5" x14ac:dyDescent="0.25">
      <c r="B34" s="32">
        <f t="shared" si="3"/>
        <v>2.2500000000000006E-2</v>
      </c>
      <c r="C34" s="33">
        <f t="shared" si="0"/>
        <v>2.2500000000000006E-2</v>
      </c>
      <c r="D34" s="34">
        <f t="shared" si="2"/>
        <v>2.7272727272727275</v>
      </c>
      <c r="E34" s="35">
        <f t="shared" si="1"/>
        <v>2.7272727272727275</v>
      </c>
    </row>
    <row r="35" spans="2:5" x14ac:dyDescent="0.25">
      <c r="B35" s="32">
        <f t="shared" si="3"/>
        <v>2.5000000000000005E-2</v>
      </c>
      <c r="C35" s="33">
        <f t="shared" si="0"/>
        <v>2.5000000000000005E-2</v>
      </c>
      <c r="D35" s="34">
        <f t="shared" si="2"/>
        <v>3.0000000000000004</v>
      </c>
      <c r="E35" s="35">
        <f t="shared" si="1"/>
        <v>3.0000000000000004</v>
      </c>
    </row>
    <row r="36" spans="2:5" x14ac:dyDescent="0.25">
      <c r="B36" s="32">
        <f t="shared" si="3"/>
        <v>2.7500000000000004E-2</v>
      </c>
      <c r="C36" s="33">
        <f t="shared" si="0"/>
        <v>2.7500000000000004E-2</v>
      </c>
      <c r="D36" s="34">
        <f t="shared" si="2"/>
        <v>3.3333333333333335</v>
      </c>
      <c r="E36" s="35">
        <f t="shared" si="1"/>
        <v>3.3333333333333335</v>
      </c>
    </row>
    <row r="37" spans="2:5" x14ac:dyDescent="0.25">
      <c r="B37" s="32">
        <f t="shared" si="3"/>
        <v>3.0000000000000002E-2</v>
      </c>
      <c r="C37" s="33">
        <f t="shared" si="0"/>
        <v>3.0000000000000002E-2</v>
      </c>
      <c r="D37" s="34">
        <f t="shared" si="2"/>
        <v>3.75</v>
      </c>
      <c r="E37" s="35">
        <f t="shared" si="1"/>
        <v>3.75</v>
      </c>
    </row>
    <row r="38" spans="2:5" x14ac:dyDescent="0.25">
      <c r="B38" s="32">
        <f t="shared" si="3"/>
        <v>3.2500000000000001E-2</v>
      </c>
      <c r="C38" s="33">
        <f t="shared" si="0"/>
        <v>3.2500000000000001E-2</v>
      </c>
      <c r="D38" s="34">
        <f t="shared" si="2"/>
        <v>4.2857142857142856</v>
      </c>
      <c r="E38" s="35">
        <f t="shared" si="1"/>
        <v>4.2857142857142856</v>
      </c>
    </row>
    <row r="39" spans="2:5" x14ac:dyDescent="0.25">
      <c r="B39" s="32">
        <f t="shared" si="3"/>
        <v>3.5000000000000003E-2</v>
      </c>
      <c r="C39" s="33">
        <f t="shared" si="0"/>
        <v>3.5000000000000003E-2</v>
      </c>
      <c r="D39" s="34">
        <f t="shared" si="2"/>
        <v>5</v>
      </c>
      <c r="E39" s="35">
        <f t="shared" si="1"/>
        <v>5</v>
      </c>
    </row>
    <row r="40" spans="2:5" x14ac:dyDescent="0.25">
      <c r="B40" s="32">
        <f t="shared" si="3"/>
        <v>3.7500000000000006E-2</v>
      </c>
      <c r="C40" s="33">
        <f t="shared" si="0"/>
        <v>3.7500000000000006E-2</v>
      </c>
      <c r="D40" s="34">
        <f t="shared" si="2"/>
        <v>6.0000000000000009</v>
      </c>
      <c r="E40" s="35">
        <f t="shared" si="1"/>
        <v>6.0000000000000009</v>
      </c>
    </row>
    <row r="41" spans="2:5" x14ac:dyDescent="0.25">
      <c r="B41" s="32">
        <f t="shared" si="3"/>
        <v>4.0000000000000008E-2</v>
      </c>
      <c r="C41" s="33">
        <f t="shared" si="0"/>
        <v>4.0000000000000008E-2</v>
      </c>
      <c r="D41" s="34">
        <f t="shared" si="2"/>
        <v>7.5000000000000036</v>
      </c>
      <c r="E41" s="35">
        <f t="shared" si="1"/>
        <v>7.5000000000000036</v>
      </c>
    </row>
    <row r="42" spans="2:5" x14ac:dyDescent="0.25">
      <c r="B42" s="32">
        <f t="shared" si="3"/>
        <v>4.250000000000001E-2</v>
      </c>
      <c r="C42" s="33">
        <f t="shared" si="0"/>
        <v>4.250000000000001E-2</v>
      </c>
      <c r="D42" s="34">
        <f t="shared" si="2"/>
        <v>10.000000000000009</v>
      </c>
      <c r="E42" s="35">
        <f t="shared" si="1"/>
        <v>10.000000000000009</v>
      </c>
    </row>
    <row r="43" spans="2:5" x14ac:dyDescent="0.25">
      <c r="B43" s="32">
        <f t="shared" si="3"/>
        <v>4.5000000000000012E-2</v>
      </c>
      <c r="C43" s="33">
        <f t="shared" si="0"/>
        <v>4.5000000000000012E-2</v>
      </c>
      <c r="D43" s="34">
        <f t="shared" si="2"/>
        <v>15.000000000000028</v>
      </c>
      <c r="E43" s="35">
        <f t="shared" si="1"/>
        <v>15.000000000000028</v>
      </c>
    </row>
    <row r="44" spans="2:5" x14ac:dyDescent="0.25">
      <c r="B44" s="32">
        <f t="shared" si="3"/>
        <v>4.7500000000000014E-2</v>
      </c>
      <c r="C44" s="33">
        <f t="shared" si="0"/>
        <v>4.7500000000000014E-2</v>
      </c>
      <c r="D44" s="34">
        <f t="shared" si="2"/>
        <v>30.000000000000142</v>
      </c>
      <c r="E44" s="35">
        <f t="shared" si="1"/>
        <v>30.000000000000142</v>
      </c>
    </row>
  </sheetData>
  <phoneticPr fontId="2" type="noConversion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workbookViewId="0">
      <selection sqref="A1:XFD1048576"/>
    </sheetView>
  </sheetViews>
  <sheetFormatPr baseColWidth="10" defaultColWidth="9.33203125" defaultRowHeight="15" x14ac:dyDescent="0.25"/>
  <cols>
    <col min="1" max="1" width="22.33203125" style="10" customWidth="1"/>
    <col min="2" max="2" width="10.6640625" style="14" customWidth="1"/>
    <col min="3" max="6" width="11.33203125" style="14" customWidth="1"/>
    <col min="7" max="7" width="9.33203125" style="7"/>
    <col min="8" max="8" width="40.83203125" style="7" customWidth="1"/>
    <col min="9" max="16384" width="9.33203125" style="7"/>
  </cols>
  <sheetData>
    <row r="1" spans="1:10" x14ac:dyDescent="0.25">
      <c r="A1" s="3" t="s">
        <v>30</v>
      </c>
      <c r="B1" s="12"/>
      <c r="C1" s="13">
        <v>0.05</v>
      </c>
      <c r="D1" s="12"/>
      <c r="E1" s="12"/>
      <c r="F1" s="12"/>
    </row>
    <row r="2" spans="1:10" x14ac:dyDescent="0.25">
      <c r="D2" s="12"/>
      <c r="E2" s="12"/>
      <c r="F2" s="12"/>
    </row>
    <row r="3" spans="1:10" x14ac:dyDescent="0.25">
      <c r="A3" s="3" t="s">
        <v>31</v>
      </c>
      <c r="B3" s="12"/>
      <c r="C3" s="12"/>
      <c r="D3" s="12"/>
      <c r="E3" s="12"/>
      <c r="F3" s="12"/>
    </row>
    <row r="4" spans="1:10" x14ac:dyDescent="0.25">
      <c r="A4" s="3"/>
      <c r="B4" s="37" t="s">
        <v>28</v>
      </c>
      <c r="C4" s="37"/>
      <c r="D4" s="37"/>
      <c r="E4" s="37"/>
      <c r="F4" s="37"/>
    </row>
    <row r="5" spans="1:10" x14ac:dyDescent="0.25">
      <c r="A5" s="4"/>
      <c r="B5" s="15">
        <v>1</v>
      </c>
      <c r="C5" s="15">
        <v>2</v>
      </c>
      <c r="D5" s="15">
        <v>4</v>
      </c>
      <c r="E5" s="15">
        <v>6</v>
      </c>
      <c r="F5" s="15">
        <v>12</v>
      </c>
    </row>
    <row r="6" spans="1:10" ht="15.75" thickBot="1" x14ac:dyDescent="0.3">
      <c r="A6" s="2" t="s">
        <v>29</v>
      </c>
      <c r="B6" s="16">
        <f>$C$1/B5</f>
        <v>0.05</v>
      </c>
      <c r="C6" s="16">
        <f>$C$1/C5</f>
        <v>2.5000000000000001E-2</v>
      </c>
      <c r="D6" s="16">
        <f>$C$1/D5</f>
        <v>1.2500000000000001E-2</v>
      </c>
      <c r="E6" s="16">
        <f>$C$1/E5</f>
        <v>8.3333333333333332E-3</v>
      </c>
      <c r="F6" s="16">
        <f>$C$1/F5</f>
        <v>4.1666666666666666E-3</v>
      </c>
    </row>
    <row r="7" spans="1:10" ht="15.75" thickTop="1" x14ac:dyDescent="0.25"/>
    <row r="8" spans="1:10" x14ac:dyDescent="0.25">
      <c r="A8" s="10" t="s">
        <v>32</v>
      </c>
    </row>
    <row r="9" spans="1:10" x14ac:dyDescent="0.25">
      <c r="A9" s="3"/>
      <c r="B9" s="37" t="s">
        <v>28</v>
      </c>
      <c r="C9" s="37"/>
      <c r="D9" s="37"/>
      <c r="E9" s="37"/>
      <c r="F9" s="37"/>
    </row>
    <row r="10" spans="1:10" x14ac:dyDescent="0.25">
      <c r="A10" s="4"/>
      <c r="B10" s="15">
        <v>1</v>
      </c>
      <c r="C10" s="15">
        <v>2</v>
      </c>
      <c r="D10" s="15">
        <v>4</v>
      </c>
      <c r="E10" s="15">
        <v>6</v>
      </c>
      <c r="F10" s="15">
        <v>12</v>
      </c>
    </row>
    <row r="11" spans="1:10" ht="15.75" thickBot="1" x14ac:dyDescent="0.3">
      <c r="A11" s="2" t="s">
        <v>33</v>
      </c>
      <c r="B11" s="16">
        <f>((1+B6)^B5)-1</f>
        <v>5.0000000000000044E-2</v>
      </c>
      <c r="C11" s="16">
        <f>((1+C6)^C5)-1</f>
        <v>5.062499999999992E-2</v>
      </c>
      <c r="D11" s="16">
        <f>((1+D6)^D5)-1</f>
        <v>5.0945336914062445E-2</v>
      </c>
      <c r="E11" s="16">
        <f>((1+E6)^E5)-1</f>
        <v>5.1053313320164939E-2</v>
      </c>
      <c r="F11" s="16">
        <f>((1+F6)^F5)-1</f>
        <v>5.116189788173342E-2</v>
      </c>
    </row>
    <row r="12" spans="1:10" ht="15.75" thickTop="1" x14ac:dyDescent="0.25">
      <c r="J12" s="7" t="s">
        <v>0</v>
      </c>
    </row>
    <row r="14" spans="1:10" x14ac:dyDescent="0.25">
      <c r="A14" s="10" t="s">
        <v>34</v>
      </c>
    </row>
    <row r="15" spans="1:10" x14ac:dyDescent="0.25">
      <c r="A15" s="3"/>
      <c r="B15" s="37" t="s">
        <v>28</v>
      </c>
      <c r="C15" s="37"/>
      <c r="D15" s="37"/>
      <c r="E15" s="37"/>
      <c r="F15" s="37"/>
    </row>
    <row r="16" spans="1:10" x14ac:dyDescent="0.25">
      <c r="A16" s="4"/>
      <c r="B16" s="15">
        <v>1</v>
      </c>
      <c r="C16" s="15">
        <v>2</v>
      </c>
      <c r="D16" s="15">
        <v>4</v>
      </c>
      <c r="E16" s="15">
        <v>6</v>
      </c>
      <c r="F16" s="15">
        <v>12</v>
      </c>
    </row>
    <row r="17" spans="1:13" ht="15.75" thickBot="1" x14ac:dyDescent="0.3">
      <c r="A17" s="2" t="s">
        <v>29</v>
      </c>
      <c r="B17" s="16">
        <f>C1</f>
        <v>0.05</v>
      </c>
      <c r="C17" s="16">
        <f>((1+$C$1)^(1/C16))-1</f>
        <v>2.4695076595959931E-2</v>
      </c>
      <c r="D17" s="16">
        <f>((1+$C$1)^(1/D16))-1</f>
        <v>1.2272234429039353E-2</v>
      </c>
      <c r="E17" s="16">
        <f>((1+$C$1)^(1/E16))-1</f>
        <v>8.1648460519010424E-3</v>
      </c>
      <c r="F17" s="16">
        <f>((1+$C$1)^(1/F16))-1</f>
        <v>4.0741237836483535E-3</v>
      </c>
    </row>
    <row r="18" spans="1:13" ht="15.75" thickTop="1" x14ac:dyDescent="0.25">
      <c r="J18" s="7" t="s">
        <v>0</v>
      </c>
    </row>
    <row r="19" spans="1:13" x14ac:dyDescent="0.25">
      <c r="A19" s="10" t="s">
        <v>44</v>
      </c>
      <c r="B19" s="14" t="s">
        <v>0</v>
      </c>
    </row>
    <row r="20" spans="1:13" x14ac:dyDescent="0.25">
      <c r="A20" s="3"/>
      <c r="B20" s="37" t="s">
        <v>28</v>
      </c>
      <c r="C20" s="37"/>
      <c r="D20" s="37"/>
      <c r="E20" s="37"/>
      <c r="F20" s="37"/>
      <c r="H20" s="8"/>
      <c r="I20" s="9"/>
      <c r="J20" s="9"/>
      <c r="L20" s="7" t="s">
        <v>0</v>
      </c>
    </row>
    <row r="21" spans="1:13" x14ac:dyDescent="0.25">
      <c r="A21" s="4" t="s">
        <v>36</v>
      </c>
      <c r="B21" s="15">
        <v>1</v>
      </c>
      <c r="C21" s="15">
        <v>2</v>
      </c>
      <c r="D21" s="15">
        <v>4</v>
      </c>
      <c r="E21" s="15">
        <v>6</v>
      </c>
      <c r="F21" s="15">
        <v>12</v>
      </c>
    </row>
    <row r="22" spans="1:13" x14ac:dyDescent="0.25">
      <c r="A22" s="3" t="s">
        <v>35</v>
      </c>
      <c r="B22" s="17">
        <f>B11</f>
        <v>5.0000000000000044E-2</v>
      </c>
      <c r="C22" s="17">
        <f>C11</f>
        <v>5.062499999999992E-2</v>
      </c>
      <c r="D22" s="17">
        <f>D11</f>
        <v>5.0945336914062445E-2</v>
      </c>
      <c r="E22" s="17">
        <f>E11</f>
        <v>5.1053313320164939E-2</v>
      </c>
      <c r="F22" s="17">
        <f>F11</f>
        <v>5.116189788173342E-2</v>
      </c>
    </row>
    <row r="23" spans="1:13" s="1" customFormat="1" x14ac:dyDescent="0.25">
      <c r="A23" s="3" t="s">
        <v>37</v>
      </c>
      <c r="B23" s="17">
        <f>$C$1</f>
        <v>0.05</v>
      </c>
      <c r="C23" s="17">
        <f>$C$1</f>
        <v>0.05</v>
      </c>
      <c r="D23" s="17">
        <f>$C$1</f>
        <v>0.05</v>
      </c>
      <c r="E23" s="17">
        <f>$C$1</f>
        <v>0.05</v>
      </c>
      <c r="F23" s="17">
        <f>$C$1</f>
        <v>0.05</v>
      </c>
      <c r="K23" s="1" t="s">
        <v>0</v>
      </c>
      <c r="M23" s="1" t="s">
        <v>0</v>
      </c>
    </row>
    <row r="24" spans="1:13" ht="15.75" thickBot="1" x14ac:dyDescent="0.3">
      <c r="A24" s="6" t="s">
        <v>42</v>
      </c>
      <c r="B24" s="18">
        <f>B22-B23</f>
        <v>0</v>
      </c>
      <c r="C24" s="18">
        <f>(C22-C23)*100</f>
        <v>6.2499999999991729E-2</v>
      </c>
      <c r="D24" s="18">
        <f>(D22-D23)*100</f>
        <v>9.453369140624418E-2</v>
      </c>
      <c r="E24" s="18">
        <f>(E22-E23)*100</f>
        <v>0.10533133201649364</v>
      </c>
      <c r="F24" s="18">
        <f>(F22-F23)*100</f>
        <v>0.11618978817334175</v>
      </c>
    </row>
    <row r="25" spans="1:13" ht="15.75" thickTop="1" x14ac:dyDescent="0.25"/>
    <row r="26" spans="1:13" x14ac:dyDescent="0.25">
      <c r="A26" s="10" t="s">
        <v>43</v>
      </c>
      <c r="K26" s="7" t="s">
        <v>0</v>
      </c>
    </row>
    <row r="27" spans="1:13" x14ac:dyDescent="0.25">
      <c r="A27" s="5"/>
      <c r="B27" s="37" t="s">
        <v>28</v>
      </c>
      <c r="C27" s="37"/>
      <c r="D27" s="37"/>
      <c r="E27" s="37"/>
      <c r="F27" s="37"/>
    </row>
    <row r="28" spans="1:13" x14ac:dyDescent="0.25">
      <c r="A28" s="4" t="s">
        <v>36</v>
      </c>
      <c r="B28" s="15">
        <v>1</v>
      </c>
      <c r="C28" s="15">
        <v>2</v>
      </c>
      <c r="D28" s="15">
        <v>4</v>
      </c>
      <c r="E28" s="15">
        <v>6</v>
      </c>
      <c r="F28" s="15">
        <v>12</v>
      </c>
      <c r="H28" s="7" t="s">
        <v>0</v>
      </c>
    </row>
    <row r="29" spans="1:13" x14ac:dyDescent="0.25">
      <c r="A29" s="10" t="s">
        <v>35</v>
      </c>
      <c r="B29" s="19">
        <v>7.0000000000000062E-2</v>
      </c>
      <c r="C29" s="19">
        <v>7.1224999999999872E-2</v>
      </c>
      <c r="D29" s="19">
        <v>7.1859031289062791E-2</v>
      </c>
      <c r="E29" s="19">
        <v>7.2073705118802733E-2</v>
      </c>
      <c r="F29" s="19">
        <v>7.2290080856235894E-2</v>
      </c>
    </row>
    <row r="30" spans="1:13" x14ac:dyDescent="0.25">
      <c r="A30" s="10" t="s">
        <v>37</v>
      </c>
      <c r="B30" s="19">
        <v>7.0000000000000007E-2</v>
      </c>
      <c r="C30" s="19">
        <v>7.0000000000000007E-2</v>
      </c>
      <c r="D30" s="19">
        <v>7.0000000000000007E-2</v>
      </c>
      <c r="E30" s="19">
        <v>7.0000000000000007E-2</v>
      </c>
      <c r="F30" s="19">
        <v>7.0000000000000007E-2</v>
      </c>
    </row>
    <row r="31" spans="1:13" ht="15.75" thickBot="1" x14ac:dyDescent="0.3">
      <c r="A31" s="11" t="s">
        <v>42</v>
      </c>
      <c r="B31" s="18">
        <v>0</v>
      </c>
      <c r="C31" s="18">
        <v>0.12249999999998651</v>
      </c>
      <c r="D31" s="18">
        <v>0.18590312890627847</v>
      </c>
      <c r="E31" s="18">
        <v>0.20737051188027267</v>
      </c>
      <c r="F31" s="18">
        <v>0.22900808562358876</v>
      </c>
      <c r="K31" s="7" t="s">
        <v>0</v>
      </c>
    </row>
    <row r="32" spans="1:13" ht="15.75" thickTop="1" x14ac:dyDescent="0.25"/>
  </sheetData>
  <mergeCells count="5">
    <mergeCell ref="B27:F27"/>
    <mergeCell ref="B4:F4"/>
    <mergeCell ref="B9:F9"/>
    <mergeCell ref="B15:F15"/>
    <mergeCell ref="B20:F20"/>
  </mergeCells>
  <phoneticPr fontId="2" type="noConversion"/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Oppgave 3.2</vt:lpstr>
      <vt:lpstr>Oppgave 3.3</vt:lpstr>
      <vt:lpstr>Oppgave 3.4</vt:lpstr>
      <vt:lpstr>Oppgave 3.7</vt:lpstr>
      <vt:lpstr>Oppgave 3.9</vt:lpstr>
      <vt:lpstr>Oppgave 3.11</vt:lpstr>
      <vt:lpstr>Sheet11</vt:lpstr>
      <vt:lpstr>Sheet12</vt:lpstr>
      <vt:lpstr>Sheet13</vt:lpstr>
      <vt:lpstr>Sheet14</vt:lpstr>
      <vt:lpstr>Sheet15</vt:lpstr>
      <vt:lpstr>Sheet16</vt:lpstr>
    </vt:vector>
  </TitlesOfParts>
  <Company>Handelshøyskolen 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dcterms:created xsi:type="dcterms:W3CDTF">1997-07-08T11:04:13Z</dcterms:created>
  <dcterms:modified xsi:type="dcterms:W3CDTF">2020-01-22T09:10:51Z</dcterms:modified>
</cp:coreProperties>
</file>