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695" windowHeight="14535" activeTab="0"/>
  </bookViews>
  <sheets>
    <sheet name="Sheet1" sheetId="1" r:id="rId1"/>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Dette eksemplet er en videreføring av oppgaven i kapittel 3 om etterfakturering av båtopplag. Ut fra forutsetninger om investeringsbeløp (D3), restverdi D13), båtplass (E3 og E14), driftskostnad pr. time (B19 og F14) samt brukstid (B19) beregnes samlet kostnad pr. brukstime (G17) samt fordeling på kostnadsarter (linje 17). I dette eksemplet er det nesten bare utbetalinger, bortsett fra restverdien i celle D13. Derfor avviker vi fra praksisen om å angi utbetalinger som et negativt tall. </t>
        </r>
        <r>
          <rPr>
            <sz val="9"/>
            <rFont val="Tahoma"/>
            <family val="2"/>
          </rPr>
          <t xml:space="preserve">
</t>
        </r>
      </text>
    </comment>
    <comment ref="E14" authorId="0">
      <text>
        <r>
          <rPr>
            <sz val="11"/>
            <rFont val="Times New Roman"/>
            <family val="1"/>
          </rPr>
          <t>Årlig endring i nominell pris på båtplass</t>
        </r>
        <r>
          <rPr>
            <sz val="9"/>
            <rFont val="Tahoma"/>
            <family val="2"/>
          </rPr>
          <t xml:space="preserve">
</t>
        </r>
      </text>
    </comment>
    <comment ref="F14" authorId="0">
      <text>
        <r>
          <rPr>
            <sz val="11"/>
            <rFont val="Times New Roman"/>
            <family val="1"/>
          </rPr>
          <t>Årlig endring i nominelle driftskostnader pr. time</t>
        </r>
      </text>
    </comment>
    <comment ref="A21" authorId="0">
      <text>
        <r>
          <rPr>
            <sz val="11"/>
            <rFont val="Times New Roman"/>
            <family val="1"/>
          </rPr>
          <t>Reell til totalkapitalen etter skatt</t>
        </r>
        <r>
          <rPr>
            <sz val="9"/>
            <rFont val="Tahoma"/>
            <family val="2"/>
          </rPr>
          <t xml:space="preserve">
</t>
        </r>
      </text>
    </comment>
  </commentList>
</comments>
</file>

<file path=xl/sharedStrings.xml><?xml version="1.0" encoding="utf-8"?>
<sst xmlns="http://schemas.openxmlformats.org/spreadsheetml/2006/main" count="16" uniqueCount="16">
  <si>
    <t>Les dette</t>
  </si>
  <si>
    <t>År</t>
  </si>
  <si>
    <t>Opplag</t>
  </si>
  <si>
    <t>Service</t>
  </si>
  <si>
    <t>Sum</t>
  </si>
  <si>
    <t>Båtplass</t>
  </si>
  <si>
    <t>Drift</t>
  </si>
  <si>
    <t>Nåverdi</t>
  </si>
  <si>
    <t>kr/time</t>
  </si>
  <si>
    <t>Brukstid</t>
  </si>
  <si>
    <t>timer/år</t>
  </si>
  <si>
    <t>Driftskostnad</t>
  </si>
  <si>
    <t>Kapitalkostnad</t>
  </si>
  <si>
    <t>Kjøp/salg</t>
  </si>
  <si>
    <t>Kr/time</t>
  </si>
  <si>
    <t>Årskostnad</t>
  </si>
</sst>
</file>

<file path=xl/styles.xml><?xml version="1.0" encoding="utf-8"?>
<styleSheet xmlns="http://schemas.openxmlformats.org/spreadsheetml/2006/main">
  <numFmts count="1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0.0000_);_(* \(#,##0.0000\);_(* &quot;-&quot;??_);_(@_)"/>
    <numFmt numFmtId="166" formatCode="_(* #,##0_);_(* \(#,##0\);_(* &quot;-&quot;??_);_(@_)"/>
    <numFmt numFmtId="167" formatCode="0_);[Red]\(0\)"/>
  </numFmts>
  <fonts count="42">
    <font>
      <sz val="10"/>
      <name val="Arial"/>
      <family val="2"/>
    </font>
    <font>
      <sz val="11"/>
      <color indexed="8"/>
      <name val="Calibri"/>
      <family val="2"/>
    </font>
    <font>
      <sz val="11"/>
      <name val="Times New Roman"/>
      <family val="1"/>
    </font>
    <font>
      <b/>
      <sz val="11"/>
      <name val="Times New Roman"/>
      <family val="1"/>
    </font>
    <font>
      <sz val="9"/>
      <name val="Tahoma"/>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Arial"/>
      <family val="2"/>
    </font>
    <font>
      <sz val="14.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4" fontId="0"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quotePrefix="1">
      <alignment horizontal="right"/>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3" fontId="2" fillId="0" borderId="0" xfId="0" applyNumberFormat="1" applyFont="1" applyAlignment="1">
      <alignment/>
    </xf>
    <xf numFmtId="165" fontId="2" fillId="0" borderId="0" xfId="42" applyNumberFormat="1" applyFont="1" applyAlignment="1">
      <alignment/>
    </xf>
    <xf numFmtId="10" fontId="2" fillId="0" borderId="0" xfId="57" applyNumberFormat="1" applyFont="1" applyAlignment="1">
      <alignment/>
    </xf>
    <xf numFmtId="10" fontId="2" fillId="0" borderId="0" xfId="0" applyNumberFormat="1" applyFont="1" applyAlignment="1">
      <alignment/>
    </xf>
    <xf numFmtId="166" fontId="3" fillId="0" borderId="0" xfId="42" applyNumberFormat="1" applyFont="1" applyAlignment="1">
      <alignment/>
    </xf>
    <xf numFmtId="166" fontId="2" fillId="0" borderId="0" xfId="42" applyNumberFormat="1" applyFont="1" applyAlignment="1">
      <alignment/>
    </xf>
    <xf numFmtId="3" fontId="3" fillId="0" borderId="0" xfId="0" applyNumberFormat="1" applyFont="1" applyAlignment="1">
      <alignment/>
    </xf>
    <xf numFmtId="3" fontId="2" fillId="0" borderId="0" xfId="42" applyNumberFormat="1" applyFont="1" applyAlignment="1">
      <alignment/>
    </xf>
    <xf numFmtId="9" fontId="3" fillId="0" borderId="0" xfId="0" applyNumberFormat="1" applyFont="1" applyAlignment="1">
      <alignment/>
    </xf>
    <xf numFmtId="167" fontId="2" fillId="0" borderId="0" xfId="0" applyNumberFormat="1" applyFont="1" applyAlignment="1">
      <alignment/>
    </xf>
    <xf numFmtId="38" fontId="2" fillId="0" borderId="0" xfId="0" applyNumberFormat="1" applyFont="1" applyAlignment="1">
      <alignment/>
    </xf>
    <xf numFmtId="1" fontId="2" fillId="0" borderId="0" xfId="0" applyNumberFormat="1" applyFont="1" applyAlignment="1">
      <alignment/>
    </xf>
    <xf numFmtId="0" fontId="2" fillId="0" borderId="10" xfId="0" applyFont="1" applyBorder="1" applyAlignment="1">
      <alignment/>
    </xf>
    <xf numFmtId="3" fontId="2" fillId="0" borderId="10" xfId="42" applyNumberFormat="1"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left"/>
    </xf>
    <xf numFmtId="0" fontId="2" fillId="0" borderId="11"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Årlige kostnader</a:t>
            </a:r>
          </a:p>
        </c:rich>
      </c:tx>
      <c:layout>
        <c:manualLayout>
          <c:xMode val="factor"/>
          <c:yMode val="factor"/>
          <c:x val="-0.002"/>
          <c:y val="-0.011"/>
        </c:manualLayout>
      </c:layout>
      <c:spPr>
        <a:noFill/>
        <a:ln w="3175">
          <a:noFill/>
        </a:ln>
      </c:spPr>
    </c:title>
    <c:plotArea>
      <c:layout>
        <c:manualLayout>
          <c:xMode val="edge"/>
          <c:yMode val="edge"/>
          <c:x val="0.137"/>
          <c:y val="0.121"/>
          <c:w val="0.51825"/>
          <c:h val="0.7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00B050"/>
              </a:solidFill>
              <a:ln w="12700">
                <a:solidFill>
                  <a:srgbClr val="000000"/>
                </a:solidFill>
              </a:ln>
            </c:spPr>
          </c:dPt>
          <c:dPt>
            <c:idx val="2"/>
            <c:spPr>
              <a:solidFill>
                <a:srgbClr val="00B0F0"/>
              </a:solidFill>
              <a:ln w="12700">
                <a:solidFill>
                  <a:srgbClr val="000000"/>
                </a:solidFill>
              </a:ln>
            </c:spPr>
          </c:dPt>
          <c:dPt>
            <c:idx val="3"/>
            <c:spPr>
              <a:solidFill>
                <a:srgbClr val="404040"/>
              </a:solidFill>
              <a:ln w="12700">
                <a:solidFill>
                  <a:srgbClr val="000000"/>
                </a:solidFill>
              </a:ln>
            </c:spPr>
          </c:dPt>
          <c:dPt>
            <c:idx val="4"/>
            <c:spPr>
              <a:solidFill>
                <a:srgbClr val="FFFF00"/>
              </a:solidFill>
              <a:ln w="12700">
                <a:solidFill>
                  <a:srgbClr val="000000"/>
                </a:solidFill>
              </a:ln>
            </c:spPr>
          </c:dPt>
          <c:cat>
            <c:strRef>
              <c:f>Sheet1!$B$2:$F$2</c:f>
              <c:strCache/>
            </c:strRef>
          </c:cat>
          <c:val>
            <c:numRef>
              <c:f>Sheet1!$B$17:$F$17</c:f>
              <c:numCache/>
            </c:numRef>
          </c:val>
        </c:ser>
      </c:pieChart>
      <c:spPr>
        <a:noFill/>
        <a:ln>
          <a:noFill/>
        </a:ln>
      </c:spPr>
    </c:plotArea>
    <c:legend>
      <c:legendPos val="r"/>
      <c:layout>
        <c:manualLayout>
          <c:xMode val="edge"/>
          <c:yMode val="edge"/>
          <c:x val="0.6615"/>
          <c:y val="0.313"/>
          <c:w val="0.29075"/>
          <c:h val="0.36575"/>
        </c:manualLayout>
      </c:layout>
      <c:overlay val="0"/>
      <c:spPr>
        <a:solidFill>
          <a:srgbClr val="FFFFFF"/>
        </a:solidFill>
        <a:ln w="3175">
          <a:noFill/>
        </a:ln>
      </c:spPr>
      <c:txPr>
        <a:bodyPr vert="horz" rot="0"/>
        <a:lstStyle/>
        <a:p>
          <a:pPr>
            <a:defRPr lang="en-US" cap="none" sz="14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xdr:row>
      <xdr:rowOff>152400</xdr:rowOff>
    </xdr:from>
    <xdr:to>
      <xdr:col>7</xdr:col>
      <xdr:colOff>762000</xdr:colOff>
      <xdr:row>40</xdr:row>
      <xdr:rowOff>57150</xdr:rowOff>
    </xdr:to>
    <xdr:graphicFrame>
      <xdr:nvGraphicFramePr>
        <xdr:cNvPr id="1" name="Chart 2"/>
        <xdr:cNvGraphicFramePr/>
      </xdr:nvGraphicFramePr>
      <xdr:xfrm>
        <a:off x="266700" y="3952875"/>
        <a:ext cx="50958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4"/>
  <sheetViews>
    <sheetView tabSelected="1" zoomScale="150" zoomScaleNormal="150" zoomScalePageLayoutView="0" workbookViewId="0" topLeftCell="A1">
      <selection activeCell="I13" sqref="I13"/>
    </sheetView>
  </sheetViews>
  <sheetFormatPr defaultColWidth="9.140625" defaultRowHeight="12.75" outlineLevelRow="1"/>
  <cols>
    <col min="1" max="1" width="13.28125" style="0" customWidth="1"/>
    <col min="4" max="4" width="10.57421875" style="0" customWidth="1"/>
    <col min="5" max="5" width="8.421875" style="0" customWidth="1"/>
    <col min="6" max="6" width="9.140625" style="0" customWidth="1"/>
    <col min="7" max="7" width="9.28125" style="0" customWidth="1"/>
    <col min="8" max="8" width="12.8515625" style="0" bestFit="1" customWidth="1"/>
    <col min="11" max="13" width="0" style="0" hidden="1" customWidth="1"/>
    <col min="15" max="15" width="0" style="0" hidden="1" customWidth="1"/>
  </cols>
  <sheetData>
    <row r="1" spans="1:8" ht="102.75" customHeight="1">
      <c r="A1" s="1" t="s">
        <v>0</v>
      </c>
      <c r="B1" s="4"/>
      <c r="C1" s="4"/>
      <c r="D1" s="4"/>
      <c r="E1" s="4"/>
      <c r="F1" s="4"/>
      <c r="G1" s="4"/>
      <c r="H1" s="4"/>
    </row>
    <row r="2" spans="1:17" ht="15">
      <c r="A2" s="21" t="s">
        <v>1</v>
      </c>
      <c r="B2" s="21" t="s">
        <v>2</v>
      </c>
      <c r="C2" s="21" t="s">
        <v>3</v>
      </c>
      <c r="D2" s="22" t="s">
        <v>13</v>
      </c>
      <c r="E2" s="23" t="s">
        <v>5</v>
      </c>
      <c r="F2" s="23" t="s">
        <v>6</v>
      </c>
      <c r="G2" s="23" t="s">
        <v>4</v>
      </c>
      <c r="H2" s="4"/>
      <c r="I2" s="4"/>
      <c r="J2" s="1"/>
      <c r="K2" s="2"/>
      <c r="L2" s="3"/>
      <c r="M2" s="2"/>
      <c r="N2" s="4"/>
      <c r="O2" s="5"/>
      <c r="P2" s="4"/>
      <c r="Q2" s="4"/>
    </row>
    <row r="3" spans="1:17" ht="15">
      <c r="A3" s="1">
        <v>1998</v>
      </c>
      <c r="B3" s="6">
        <v>5000</v>
      </c>
      <c r="C3" s="6">
        <v>3000</v>
      </c>
      <c r="D3" s="11">
        <v>420000</v>
      </c>
      <c r="E3" s="11">
        <v>7000</v>
      </c>
      <c r="F3" s="12">
        <f>B19*B20</f>
        <v>8400</v>
      </c>
      <c r="G3" s="12">
        <f>B3+C3+D3+E3+F3</f>
        <v>443400</v>
      </c>
      <c r="H3" s="4"/>
      <c r="I3" s="4"/>
      <c r="J3" s="1"/>
      <c r="K3" s="7"/>
      <c r="L3" s="7"/>
      <c r="M3" s="7"/>
      <c r="N3" s="9"/>
      <c r="O3" s="7"/>
      <c r="P3" s="8"/>
      <c r="Q3" s="4"/>
    </row>
    <row r="4" spans="1:17" ht="15">
      <c r="A4" s="1">
        <v>1999</v>
      </c>
      <c r="B4" s="6">
        <f>B3+300</f>
        <v>5300</v>
      </c>
      <c r="C4" s="6">
        <v>2500</v>
      </c>
      <c r="D4" s="4">
        <v>0</v>
      </c>
      <c r="E4" s="12">
        <f aca="true" t="shared" si="0" ref="E4:E13">E3*(1+$E$14)</f>
        <v>7210</v>
      </c>
      <c r="F4" s="12">
        <f aca="true" t="shared" si="1" ref="F4:F13">F3*(1+$F$14)</f>
        <v>8736</v>
      </c>
      <c r="G4" s="12">
        <f aca="true" t="shared" si="2" ref="G4:G13">B4+C4+D4+E4+F4</f>
        <v>23746</v>
      </c>
      <c r="H4" s="4"/>
      <c r="I4" s="4"/>
      <c r="J4" s="1"/>
      <c r="K4" s="7"/>
      <c r="L4" s="7"/>
      <c r="M4" s="7"/>
      <c r="N4" s="10"/>
      <c r="O4" s="7"/>
      <c r="P4" s="8"/>
      <c r="Q4" s="4"/>
    </row>
    <row r="5" spans="1:17" ht="15" hidden="1" outlineLevel="1">
      <c r="A5" s="1">
        <v>2000</v>
      </c>
      <c r="B5" s="6">
        <f aca="true" t="shared" si="3" ref="B5:B13">B4+300</f>
        <v>5600</v>
      </c>
      <c r="C5" s="6">
        <v>5700</v>
      </c>
      <c r="D5" s="4">
        <v>0</v>
      </c>
      <c r="E5" s="12">
        <f t="shared" si="0"/>
        <v>7426.3</v>
      </c>
      <c r="F5" s="12">
        <f t="shared" si="1"/>
        <v>9085.44</v>
      </c>
      <c r="G5" s="12">
        <f t="shared" si="2"/>
        <v>27811.739999999998</v>
      </c>
      <c r="H5" s="4"/>
      <c r="I5" s="4"/>
      <c r="J5" s="1"/>
      <c r="K5" s="7"/>
      <c r="L5" s="7"/>
      <c r="M5" s="7"/>
      <c r="N5" s="10"/>
      <c r="O5" s="7"/>
      <c r="P5" s="8"/>
      <c r="Q5" s="4"/>
    </row>
    <row r="6" spans="1:17" ht="15" hidden="1" outlineLevel="1">
      <c r="A6" s="1">
        <v>2001</v>
      </c>
      <c r="B6" s="6">
        <f t="shared" si="3"/>
        <v>5900</v>
      </c>
      <c r="C6" s="6">
        <v>4000</v>
      </c>
      <c r="D6" s="4">
        <v>0</v>
      </c>
      <c r="E6" s="12">
        <f t="shared" si="0"/>
        <v>7649.089</v>
      </c>
      <c r="F6" s="12">
        <f t="shared" si="1"/>
        <v>9448.857600000001</v>
      </c>
      <c r="G6" s="12">
        <f t="shared" si="2"/>
        <v>26997.946600000003</v>
      </c>
      <c r="H6" s="4"/>
      <c r="I6" s="4"/>
      <c r="J6" s="1"/>
      <c r="K6" s="7"/>
      <c r="L6" s="7"/>
      <c r="M6" s="7"/>
      <c r="N6" s="10"/>
      <c r="O6" s="7"/>
      <c r="P6" s="8"/>
      <c r="Q6" s="4"/>
    </row>
    <row r="7" spans="1:17" ht="15" hidden="1" outlineLevel="1">
      <c r="A7" s="1">
        <v>2002</v>
      </c>
      <c r="B7" s="6">
        <f t="shared" si="3"/>
        <v>6200</v>
      </c>
      <c r="C7" s="6">
        <v>3500</v>
      </c>
      <c r="D7" s="4">
        <v>0</v>
      </c>
      <c r="E7" s="12">
        <f t="shared" si="0"/>
        <v>7878.56167</v>
      </c>
      <c r="F7" s="12">
        <f t="shared" si="1"/>
        <v>9826.811904000002</v>
      </c>
      <c r="G7" s="12">
        <f t="shared" si="2"/>
        <v>27405.373574</v>
      </c>
      <c r="H7" s="4"/>
      <c r="I7" s="4"/>
      <c r="J7" s="1"/>
      <c r="K7" s="7"/>
      <c r="L7" s="7"/>
      <c r="M7" s="7"/>
      <c r="N7" s="10"/>
      <c r="O7" s="7"/>
      <c r="P7" s="8"/>
      <c r="Q7" s="4"/>
    </row>
    <row r="8" spans="1:17" ht="15" hidden="1" outlineLevel="1">
      <c r="A8" s="1">
        <v>2003</v>
      </c>
      <c r="B8" s="6">
        <f t="shared" si="3"/>
        <v>6500</v>
      </c>
      <c r="C8" s="6">
        <v>4000</v>
      </c>
      <c r="D8" s="4">
        <v>0</v>
      </c>
      <c r="E8" s="12">
        <f t="shared" si="0"/>
        <v>8114.9185201</v>
      </c>
      <c r="F8" s="12">
        <f t="shared" si="1"/>
        <v>10219.884380160003</v>
      </c>
      <c r="G8" s="12">
        <f t="shared" si="2"/>
        <v>28834.80290026</v>
      </c>
      <c r="H8" s="4"/>
      <c r="I8" s="4"/>
      <c r="J8" s="1"/>
      <c r="K8" s="7"/>
      <c r="L8" s="7"/>
      <c r="M8" s="7"/>
      <c r="N8" s="10"/>
      <c r="O8" s="7"/>
      <c r="P8" s="8"/>
      <c r="Q8" s="4"/>
    </row>
    <row r="9" spans="1:17" ht="15" hidden="1" outlineLevel="1">
      <c r="A9" s="1">
        <v>2004</v>
      </c>
      <c r="B9" s="6">
        <f t="shared" si="3"/>
        <v>6800</v>
      </c>
      <c r="C9" s="6">
        <v>2500</v>
      </c>
      <c r="D9" s="4">
        <v>0</v>
      </c>
      <c r="E9" s="12">
        <f t="shared" si="0"/>
        <v>8358.366075703001</v>
      </c>
      <c r="F9" s="12">
        <f t="shared" si="1"/>
        <v>10628.679755366404</v>
      </c>
      <c r="G9" s="12">
        <f t="shared" si="2"/>
        <v>28287.045831069405</v>
      </c>
      <c r="H9" s="4"/>
      <c r="I9" s="4"/>
      <c r="J9" s="1"/>
      <c r="K9" s="7"/>
      <c r="L9" s="7"/>
      <c r="M9" s="7"/>
      <c r="N9" s="10"/>
      <c r="O9" s="7"/>
      <c r="P9" s="8"/>
      <c r="Q9" s="4"/>
    </row>
    <row r="10" spans="1:17" ht="15" hidden="1" outlineLevel="1">
      <c r="A10" s="1">
        <v>2005</v>
      </c>
      <c r="B10" s="6">
        <f t="shared" si="3"/>
        <v>7100</v>
      </c>
      <c r="C10" s="6">
        <v>3800</v>
      </c>
      <c r="D10" s="4">
        <v>0</v>
      </c>
      <c r="E10" s="12">
        <f t="shared" si="0"/>
        <v>8609.117057974092</v>
      </c>
      <c r="F10" s="12">
        <f t="shared" si="1"/>
        <v>11053.82694558106</v>
      </c>
      <c r="G10" s="12">
        <f t="shared" si="2"/>
        <v>30562.944003555152</v>
      </c>
      <c r="H10" s="4"/>
      <c r="I10" s="4"/>
      <c r="J10" s="1"/>
      <c r="K10" s="7"/>
      <c r="L10" s="7"/>
      <c r="M10" s="7"/>
      <c r="N10" s="10"/>
      <c r="O10" s="7"/>
      <c r="P10" s="8"/>
      <c r="Q10" s="4"/>
    </row>
    <row r="11" spans="1:17" ht="15" hidden="1" outlineLevel="1">
      <c r="A11" s="1">
        <v>2006</v>
      </c>
      <c r="B11" s="6">
        <f t="shared" si="3"/>
        <v>7400</v>
      </c>
      <c r="C11" s="6">
        <v>5500</v>
      </c>
      <c r="D11" s="4">
        <v>0</v>
      </c>
      <c r="E11" s="12">
        <f t="shared" si="0"/>
        <v>8867.390569713314</v>
      </c>
      <c r="F11" s="12">
        <f t="shared" si="1"/>
        <v>11495.980023404303</v>
      </c>
      <c r="G11" s="12">
        <f t="shared" si="2"/>
        <v>33263.37059311762</v>
      </c>
      <c r="H11" s="4"/>
      <c r="I11" s="4"/>
      <c r="J11" s="1"/>
      <c r="K11" s="7"/>
      <c r="L11" s="7"/>
      <c r="M11" s="7"/>
      <c r="N11" s="10"/>
      <c r="O11" s="7"/>
      <c r="P11" s="8"/>
      <c r="Q11" s="4"/>
    </row>
    <row r="12" spans="1:17" ht="15" collapsed="1">
      <c r="A12" s="1">
        <v>2007</v>
      </c>
      <c r="B12" s="6">
        <f t="shared" si="3"/>
        <v>7700</v>
      </c>
      <c r="C12" s="6">
        <v>4000</v>
      </c>
      <c r="D12" s="4">
        <v>0</v>
      </c>
      <c r="E12" s="12">
        <f t="shared" si="0"/>
        <v>9133.412286804714</v>
      </c>
      <c r="F12" s="12">
        <f t="shared" si="1"/>
        <v>11955.819224340476</v>
      </c>
      <c r="G12" s="12">
        <f t="shared" si="2"/>
        <v>32789.23151114519</v>
      </c>
      <c r="H12" s="4"/>
      <c r="I12" s="4"/>
      <c r="J12" s="1"/>
      <c r="K12" s="7"/>
      <c r="L12" s="7"/>
      <c r="M12" s="7"/>
      <c r="N12" s="10"/>
      <c r="O12" s="7"/>
      <c r="P12" s="8"/>
      <c r="Q12" s="4"/>
    </row>
    <row r="13" spans="1:17" ht="15">
      <c r="A13" s="1">
        <v>2008</v>
      </c>
      <c r="B13" s="6">
        <f t="shared" si="3"/>
        <v>8000</v>
      </c>
      <c r="C13" s="6">
        <v>6200</v>
      </c>
      <c r="D13" s="13">
        <v>-160000</v>
      </c>
      <c r="E13" s="12">
        <f t="shared" si="0"/>
        <v>9407.414655408857</v>
      </c>
      <c r="F13" s="12">
        <f t="shared" si="1"/>
        <v>12434.051993314095</v>
      </c>
      <c r="G13" s="14">
        <f t="shared" si="2"/>
        <v>-123958.53335127706</v>
      </c>
      <c r="H13" s="4"/>
      <c r="I13" s="4"/>
      <c r="J13" s="1"/>
      <c r="K13" s="7"/>
      <c r="L13" s="7"/>
      <c r="M13" s="7"/>
      <c r="N13" s="10"/>
      <c r="O13" s="7"/>
      <c r="P13" s="8"/>
      <c r="Q13" s="4"/>
    </row>
    <row r="14" spans="1:17" ht="15">
      <c r="A14" s="4"/>
      <c r="B14" s="4"/>
      <c r="C14" s="4"/>
      <c r="D14" s="12"/>
      <c r="E14" s="15">
        <v>0.03</v>
      </c>
      <c r="F14" s="15">
        <v>0.04</v>
      </c>
      <c r="G14" s="4"/>
      <c r="H14" s="4"/>
      <c r="I14" s="4"/>
      <c r="J14" s="4"/>
      <c r="K14" s="7">
        <f>SUM(K3:K13)</f>
        <v>0</v>
      </c>
      <c r="L14" s="7">
        <f>SUM(L3:L13)</f>
        <v>0</v>
      </c>
      <c r="M14" s="7">
        <f>SUM(M3:M13)</f>
        <v>0</v>
      </c>
      <c r="N14" s="4"/>
      <c r="O14" s="4"/>
      <c r="P14" s="4"/>
      <c r="Q14" s="4"/>
    </row>
    <row r="15" spans="1:17" ht="15">
      <c r="A15" s="4" t="s">
        <v>7</v>
      </c>
      <c r="B15" s="16">
        <f aca="true" t="shared" si="4" ref="B15:G15">NPV($B$21,B3:B13)*(1+$B$21)/1000</f>
        <v>55.42080948734281</v>
      </c>
      <c r="C15" s="16">
        <f t="shared" si="4"/>
        <v>34.693376004002296</v>
      </c>
      <c r="D15" s="16">
        <f t="shared" si="4"/>
        <v>321.7738794334785</v>
      </c>
      <c r="E15" s="16">
        <f t="shared" si="4"/>
        <v>70.07016826678284</v>
      </c>
      <c r="F15" s="16">
        <f t="shared" si="4"/>
        <v>88.12335135331664</v>
      </c>
      <c r="G15" s="16">
        <f t="shared" si="4"/>
        <v>570.0815845449233</v>
      </c>
      <c r="H15" s="17"/>
      <c r="I15" s="4"/>
      <c r="J15" s="4"/>
      <c r="K15" s="7">
        <f>K14/11</f>
        <v>0</v>
      </c>
      <c r="L15" s="7">
        <f>L14/11</f>
        <v>0</v>
      </c>
      <c r="M15" s="7">
        <f>M14/11</f>
        <v>0</v>
      </c>
      <c r="N15" s="4"/>
      <c r="O15" s="4"/>
      <c r="P15" s="4"/>
      <c r="Q15" s="4"/>
    </row>
    <row r="16" spans="1:17" ht="15">
      <c r="A16" s="4" t="s">
        <v>15</v>
      </c>
      <c r="B16" s="7">
        <f aca="true" t="shared" si="5" ref="B16:G16">-PMT($B$21,11,B15)</f>
        <v>6.672049819696699</v>
      </c>
      <c r="C16" s="7">
        <f t="shared" si="5"/>
        <v>4.176697079190779</v>
      </c>
      <c r="D16" s="7">
        <f t="shared" si="5"/>
        <v>38.73800065564835</v>
      </c>
      <c r="E16" s="7">
        <f t="shared" si="5"/>
        <v>8.435669884202571</v>
      </c>
      <c r="F16" s="7">
        <f t="shared" si="5"/>
        <v>10.609072583868452</v>
      </c>
      <c r="G16" s="7">
        <f t="shared" si="5"/>
        <v>68.63149002260688</v>
      </c>
      <c r="H16" s="7"/>
      <c r="I16" s="4"/>
      <c r="J16" s="4"/>
      <c r="K16" s="4"/>
      <c r="L16" s="4"/>
      <c r="M16" s="4"/>
      <c r="N16" s="4"/>
      <c r="O16" s="4"/>
      <c r="P16" s="4"/>
      <c r="Q16" s="4"/>
    </row>
    <row r="17" spans="1:17" ht="15.75" thickBot="1">
      <c r="A17" s="19" t="s">
        <v>14</v>
      </c>
      <c r="B17" s="20">
        <f aca="true" t="shared" si="6" ref="B17:G17">B16*1000/$B$19</f>
        <v>95.31499742423856</v>
      </c>
      <c r="C17" s="20">
        <f t="shared" si="6"/>
        <v>59.66710113129684</v>
      </c>
      <c r="D17" s="20">
        <f t="shared" si="6"/>
        <v>553.400009366405</v>
      </c>
      <c r="E17" s="20">
        <f t="shared" si="6"/>
        <v>120.50956977432244</v>
      </c>
      <c r="F17" s="20">
        <f t="shared" si="6"/>
        <v>151.55817976954933</v>
      </c>
      <c r="G17" s="20">
        <f t="shared" si="6"/>
        <v>980.4498574658127</v>
      </c>
      <c r="H17" s="18"/>
      <c r="I17" s="4"/>
      <c r="J17" s="4"/>
      <c r="K17" s="4"/>
      <c r="L17" s="4"/>
      <c r="M17" s="4"/>
      <c r="N17" s="10"/>
      <c r="O17" s="4"/>
      <c r="P17" s="4"/>
      <c r="Q17" s="4"/>
    </row>
    <row r="18" spans="1:17" ht="15.75" thickTop="1">
      <c r="A18" s="4"/>
      <c r="B18" s="4"/>
      <c r="C18" s="12"/>
      <c r="D18" s="4"/>
      <c r="E18" s="4"/>
      <c r="F18" s="4"/>
      <c r="G18" s="4"/>
      <c r="H18" s="4"/>
      <c r="I18" s="4"/>
      <c r="J18" s="4"/>
      <c r="K18" s="4"/>
      <c r="L18" s="4"/>
      <c r="M18" s="4"/>
      <c r="N18" s="9"/>
      <c r="O18" s="4"/>
      <c r="P18" s="4"/>
      <c r="Q18" s="4"/>
    </row>
    <row r="19" spans="1:17" ht="15">
      <c r="A19" s="4" t="s">
        <v>9</v>
      </c>
      <c r="B19" s="6">
        <v>70</v>
      </c>
      <c r="C19" s="4" t="s">
        <v>10</v>
      </c>
      <c r="D19" s="4"/>
      <c r="E19" s="4"/>
      <c r="F19" s="4"/>
      <c r="G19" s="4"/>
      <c r="H19" s="4"/>
      <c r="I19" s="4"/>
      <c r="J19" s="4"/>
      <c r="K19" s="4"/>
      <c r="L19" s="4"/>
      <c r="M19" s="4"/>
      <c r="N19" s="4"/>
      <c r="O19" s="4"/>
      <c r="P19" s="4"/>
      <c r="Q19" s="4"/>
    </row>
    <row r="20" spans="1:17" ht="15">
      <c r="A20" s="4" t="s">
        <v>11</v>
      </c>
      <c r="B20" s="6">
        <v>120</v>
      </c>
      <c r="C20" s="4" t="s">
        <v>8</v>
      </c>
      <c r="D20" s="4"/>
      <c r="E20" s="4"/>
      <c r="F20" s="4"/>
      <c r="G20" s="4"/>
      <c r="H20" s="4"/>
      <c r="I20" s="4"/>
      <c r="J20" s="4"/>
      <c r="K20" s="4"/>
      <c r="L20" s="4"/>
      <c r="M20" s="4"/>
      <c r="N20" s="7"/>
      <c r="O20" s="4"/>
      <c r="P20" s="4"/>
      <c r="Q20" s="4"/>
    </row>
    <row r="21" spans="1:17" ht="15">
      <c r="A21" s="4" t="s">
        <v>12</v>
      </c>
      <c r="B21" s="15">
        <v>0.05</v>
      </c>
      <c r="I21" s="4"/>
      <c r="J21" s="4"/>
      <c r="K21" s="4"/>
      <c r="L21" s="4"/>
      <c r="M21" s="4"/>
      <c r="N21" s="4"/>
      <c r="O21" s="4"/>
      <c r="P21" s="4"/>
      <c r="Q21" s="4"/>
    </row>
    <row r="22" spans="1:17" ht="15">
      <c r="A22" s="4"/>
      <c r="B22" s="4"/>
      <c r="C22" s="4"/>
      <c r="D22" s="4"/>
      <c r="E22" s="4"/>
      <c r="F22" s="4"/>
      <c r="G22" s="4"/>
      <c r="H22" s="4"/>
      <c r="I22" s="4"/>
      <c r="J22" s="4"/>
      <c r="K22" s="4"/>
      <c r="L22" s="4"/>
      <c r="M22" s="4"/>
      <c r="N22" s="4"/>
      <c r="O22" s="4"/>
      <c r="P22" s="4"/>
      <c r="Q22" s="4"/>
    </row>
    <row r="23" spans="1:17" ht="15">
      <c r="A23" s="4"/>
      <c r="B23" s="4"/>
      <c r="C23" s="4"/>
      <c r="D23" s="4"/>
      <c r="E23" s="4"/>
      <c r="F23" s="4"/>
      <c r="G23" s="4"/>
      <c r="H23" s="4"/>
      <c r="I23" s="4"/>
      <c r="J23" s="4"/>
      <c r="K23" s="4"/>
      <c r="L23" s="4"/>
      <c r="M23" s="4"/>
      <c r="N23" s="4"/>
      <c r="O23" s="4"/>
      <c r="P23" s="4"/>
      <c r="Q23" s="4"/>
    </row>
    <row r="24" spans="1:17" ht="15">
      <c r="A24" s="4"/>
      <c r="B24" s="4"/>
      <c r="C24" s="4"/>
      <c r="D24" s="4"/>
      <c r="E24" s="4"/>
      <c r="F24" s="4"/>
      <c r="G24" s="4"/>
      <c r="H24" s="4"/>
      <c r="I24" s="4"/>
      <c r="J24" s="4"/>
      <c r="K24" s="4"/>
      <c r="L24" s="4"/>
      <c r="M24" s="4"/>
      <c r="N24" s="4"/>
      <c r="O24" s="4"/>
      <c r="P24" s="4"/>
      <c r="Q24" s="4"/>
    </row>
    <row r="25" spans="9:17" ht="15">
      <c r="I25" s="4"/>
      <c r="J25" s="4"/>
      <c r="K25" s="4"/>
      <c r="L25" s="4"/>
      <c r="M25" s="4"/>
      <c r="N25" s="4"/>
      <c r="O25" s="4"/>
      <c r="P25" s="4"/>
      <c r="Q25" s="4"/>
    </row>
    <row r="26" spans="9:17" ht="15">
      <c r="I26" s="4"/>
      <c r="J26" s="4"/>
      <c r="K26" s="4"/>
      <c r="L26" s="4"/>
      <c r="M26" s="4"/>
      <c r="N26" s="4"/>
      <c r="O26" s="4"/>
      <c r="P26" s="4"/>
      <c r="Q26" s="4"/>
    </row>
    <row r="27" spans="9:17" ht="15">
      <c r="I27" s="4"/>
      <c r="J27" s="4"/>
      <c r="K27" s="4"/>
      <c r="L27" s="4"/>
      <c r="M27" s="4"/>
      <c r="N27" s="4"/>
      <c r="O27" s="4"/>
      <c r="P27" s="4"/>
      <c r="Q27" s="4"/>
    </row>
    <row r="28" spans="9:17" ht="15">
      <c r="I28" s="4"/>
      <c r="J28" s="4"/>
      <c r="K28" s="4"/>
      <c r="L28" s="4"/>
      <c r="M28" s="4"/>
      <c r="N28" s="4"/>
      <c r="O28" s="4"/>
      <c r="P28" s="4"/>
      <c r="Q28" s="4"/>
    </row>
    <row r="29" spans="9:17" ht="15">
      <c r="I29" s="4"/>
      <c r="J29" s="4"/>
      <c r="K29" s="4"/>
      <c r="L29" s="4"/>
      <c r="M29" s="4"/>
      <c r="N29" s="4"/>
      <c r="O29" s="4"/>
      <c r="P29" s="4"/>
      <c r="Q29" s="4"/>
    </row>
    <row r="30" spans="9:17" ht="15">
      <c r="I30" s="4"/>
      <c r="J30" s="4"/>
      <c r="K30" s="4"/>
      <c r="L30" s="4"/>
      <c r="M30" s="4"/>
      <c r="N30" s="4"/>
      <c r="O30" s="4"/>
      <c r="P30" s="4"/>
      <c r="Q30" s="4"/>
    </row>
    <row r="31" spans="9:17" ht="15">
      <c r="I31" s="4"/>
      <c r="J31" s="4"/>
      <c r="K31" s="4"/>
      <c r="L31" s="4"/>
      <c r="M31" s="4"/>
      <c r="N31" s="4"/>
      <c r="O31" s="4"/>
      <c r="P31" s="4"/>
      <c r="Q31" s="4"/>
    </row>
    <row r="32" spans="9:17" ht="15">
      <c r="I32" s="4"/>
      <c r="J32" s="4"/>
      <c r="K32" s="4"/>
      <c r="L32" s="4"/>
      <c r="M32" s="4"/>
      <c r="N32" s="4"/>
      <c r="O32" s="4"/>
      <c r="P32" s="4"/>
      <c r="Q32" s="4"/>
    </row>
    <row r="33" spans="9:17" ht="15">
      <c r="I33" s="4"/>
      <c r="J33" s="4"/>
      <c r="K33" s="4"/>
      <c r="L33" s="4"/>
      <c r="M33" s="4"/>
      <c r="N33" s="4"/>
      <c r="O33" s="4"/>
      <c r="P33" s="4"/>
      <c r="Q33" s="4"/>
    </row>
    <row r="34" spans="9:17" ht="15">
      <c r="I34" s="4"/>
      <c r="J34" s="4"/>
      <c r="K34" s="4"/>
      <c r="L34" s="4"/>
      <c r="M34" s="4"/>
      <c r="N34" s="4"/>
      <c r="O34" s="4"/>
      <c r="P34" s="4"/>
      <c r="Q34" s="4"/>
    </row>
    <row r="35" spans="9:17" ht="15">
      <c r="I35" s="6"/>
      <c r="J35" s="4"/>
      <c r="K35" s="4"/>
      <c r="L35" s="4"/>
      <c r="M35" s="4"/>
      <c r="N35" s="4"/>
      <c r="O35" s="4"/>
      <c r="P35" s="4"/>
      <c r="Q35" s="4"/>
    </row>
    <row r="36" spans="9:17" ht="15">
      <c r="I36" s="4"/>
      <c r="J36" s="4"/>
      <c r="K36" s="4"/>
      <c r="L36" s="4"/>
      <c r="M36" s="4"/>
      <c r="N36" s="4"/>
      <c r="O36" s="4"/>
      <c r="P36" s="4"/>
      <c r="Q36" s="4"/>
    </row>
    <row r="37" spans="9:17" ht="15">
      <c r="I37" s="4"/>
      <c r="J37" s="4"/>
      <c r="K37" s="4"/>
      <c r="L37" s="4"/>
      <c r="M37" s="4"/>
      <c r="N37" s="4"/>
      <c r="O37" s="4"/>
      <c r="P37" s="4"/>
      <c r="Q37" s="4"/>
    </row>
    <row r="38" spans="9:17" ht="15">
      <c r="I38" s="4"/>
      <c r="J38" s="4"/>
      <c r="K38" s="4"/>
      <c r="L38" s="4"/>
      <c r="M38" s="4"/>
      <c r="N38" s="4"/>
      <c r="O38" s="4"/>
      <c r="P38" s="4"/>
      <c r="Q38" s="4"/>
    </row>
    <row r="39" spans="9:17" ht="15">
      <c r="I39" s="4"/>
      <c r="J39" s="4"/>
      <c r="K39" s="4"/>
      <c r="L39" s="4"/>
      <c r="M39" s="4"/>
      <c r="N39" s="4"/>
      <c r="O39" s="4"/>
      <c r="P39" s="4"/>
      <c r="Q39" s="4"/>
    </row>
    <row r="40" spans="9:17" ht="15">
      <c r="I40" s="4"/>
      <c r="J40" s="4"/>
      <c r="K40" s="4"/>
      <c r="L40" s="4"/>
      <c r="M40" s="4"/>
      <c r="N40" s="4"/>
      <c r="O40" s="4"/>
      <c r="P40" s="4"/>
      <c r="Q40" s="4"/>
    </row>
    <row r="41" spans="9:17" ht="15">
      <c r="I41" s="4"/>
      <c r="J41" s="4"/>
      <c r="K41" s="4"/>
      <c r="L41" s="4"/>
      <c r="M41" s="4"/>
      <c r="N41" s="4"/>
      <c r="O41" s="4"/>
      <c r="P41" s="4"/>
      <c r="Q41" s="4"/>
    </row>
    <row r="42" spans="9:17" ht="15">
      <c r="I42" s="4"/>
      <c r="J42" s="4"/>
      <c r="K42" s="4"/>
      <c r="L42" s="4"/>
      <c r="M42" s="4"/>
      <c r="N42" s="4"/>
      <c r="O42" s="4"/>
      <c r="P42" s="4"/>
      <c r="Q42" s="4"/>
    </row>
    <row r="43" spans="9:17" ht="15">
      <c r="I43" s="4"/>
      <c r="J43" s="4"/>
      <c r="K43" s="4"/>
      <c r="L43" s="4"/>
      <c r="M43" s="4"/>
      <c r="N43" s="4"/>
      <c r="O43" s="4"/>
      <c r="P43" s="4"/>
      <c r="Q43" s="4"/>
    </row>
    <row r="44" spans="9:17" ht="15">
      <c r="I44" s="4"/>
      <c r="J44" s="4"/>
      <c r="K44" s="4"/>
      <c r="L44" s="4"/>
      <c r="M44" s="4"/>
      <c r="N44" s="4"/>
      <c r="O44" s="4"/>
      <c r="P44" s="4"/>
      <c r="Q44" s="4"/>
    </row>
  </sheetData>
  <sheetProtection/>
  <printOptions gridLines="1" headings="1"/>
  <pageMargins left="0.7480314960629921" right="0.7480314960629921" top="0.984251968503937" bottom="0.98425196850393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2009-06-17T14:46:12Z</dcterms:created>
  <dcterms:modified xsi:type="dcterms:W3CDTF">2009-06-30T06:04:11Z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ies>
</file>