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45" windowWidth="19020" windowHeight="12240"/>
  </bookViews>
  <sheets>
    <sheet name="Fane 1" sheetId="9" r:id="rId1"/>
    <sheet name="Fane 2" sheetId="7" r:id="rId2"/>
    <sheet name="Fane 3" sheetId="8" r:id="rId3"/>
  </sheets>
  <calcPr calcId="145621"/>
</workbook>
</file>

<file path=xl/calcChain.xml><?xml version="1.0" encoding="utf-8"?>
<calcChain xmlns="http://schemas.openxmlformats.org/spreadsheetml/2006/main">
  <c r="F4" i="8" l="1"/>
  <c r="E4" i="8"/>
  <c r="B4" i="8"/>
  <c r="C7" i="7" l="1"/>
  <c r="D7" i="7"/>
  <c r="E7" i="7"/>
  <c r="F7" i="7"/>
  <c r="G7" i="7"/>
  <c r="H7" i="7"/>
  <c r="B7" i="7"/>
  <c r="B24" i="9" l="1"/>
  <c r="C11" i="9"/>
  <c r="A11" i="9"/>
  <c r="C10" i="9"/>
  <c r="A10" i="9"/>
  <c r="D9" i="9"/>
  <c r="C24" i="9" s="1"/>
  <c r="I6" i="9"/>
  <c r="I5" i="9"/>
  <c r="C4" i="9"/>
  <c r="D4" i="9" s="1"/>
  <c r="E4" i="9" s="1"/>
  <c r="F4" i="9" s="1"/>
  <c r="G4" i="9" s="1"/>
  <c r="H4" i="9" s="1"/>
  <c r="D10" i="9" l="1"/>
  <c r="D11" i="9"/>
  <c r="E9" i="9"/>
  <c r="B10" i="9"/>
  <c r="B11" i="9"/>
  <c r="A12" i="7"/>
  <c r="A13" i="7"/>
  <c r="A11" i="7"/>
  <c r="B25" i="8"/>
  <c r="C11" i="8"/>
  <c r="A11" i="8"/>
  <c r="C10" i="8"/>
  <c r="A10" i="8"/>
  <c r="D9" i="8"/>
  <c r="E9" i="8" s="1"/>
  <c r="B10" i="8"/>
  <c r="H6" i="8"/>
  <c r="F6" i="8"/>
  <c r="H5" i="8"/>
  <c r="F5" i="8"/>
  <c r="B26" i="7"/>
  <c r="C13" i="7"/>
  <c r="C12" i="7"/>
  <c r="C11" i="7"/>
  <c r="D10" i="7"/>
  <c r="C26" i="7" s="1"/>
  <c r="B13" i="7"/>
  <c r="I7" i="7"/>
  <c r="I6" i="7"/>
  <c r="I5" i="7"/>
  <c r="C4" i="7"/>
  <c r="D4" i="7" s="1"/>
  <c r="E4" i="7" s="1"/>
  <c r="F4" i="7" s="1"/>
  <c r="G4" i="7" s="1"/>
  <c r="H4" i="7" s="1"/>
  <c r="D10" i="8" l="1"/>
  <c r="F9" i="8"/>
  <c r="G9" i="8" s="1"/>
  <c r="D25" i="8"/>
  <c r="E10" i="8"/>
  <c r="D11" i="8"/>
  <c r="C25" i="8"/>
  <c r="B12" i="7"/>
  <c r="B11" i="7"/>
  <c r="B11" i="8"/>
  <c r="D24" i="9"/>
  <c r="F9" i="9"/>
  <c r="E11" i="9"/>
  <c r="E10" i="9"/>
  <c r="D13" i="7"/>
  <c r="E11" i="8"/>
  <c r="D12" i="7"/>
  <c r="E10" i="7"/>
  <c r="D11" i="7"/>
  <c r="E25" i="8" l="1"/>
  <c r="F10" i="8"/>
  <c r="F11" i="8"/>
  <c r="G9" i="9"/>
  <c r="F11" i="9"/>
  <c r="F10" i="9"/>
  <c r="E24" i="9"/>
  <c r="F25" i="8"/>
  <c r="G11" i="8"/>
  <c r="G10" i="8"/>
  <c r="H9" i="8"/>
  <c r="E13" i="7"/>
  <c r="F10" i="7"/>
  <c r="E11" i="7"/>
  <c r="E12" i="7"/>
  <c r="D26" i="7"/>
  <c r="G11" i="9" l="1"/>
  <c r="G10" i="9"/>
  <c r="F24" i="9"/>
  <c r="H9" i="9"/>
  <c r="H11" i="8"/>
  <c r="H10" i="8"/>
  <c r="G25" i="8"/>
  <c r="G10" i="7"/>
  <c r="F13" i="7"/>
  <c r="E26" i="7"/>
  <c r="F11" i="7"/>
  <c r="F12" i="7"/>
  <c r="H10" i="9" l="1"/>
  <c r="G24" i="9"/>
  <c r="H11" i="9"/>
  <c r="G12" i="7"/>
  <c r="G13" i="7"/>
  <c r="H10" i="7"/>
  <c r="F26" i="7"/>
  <c r="G11" i="7"/>
  <c r="H12" i="7" l="1"/>
  <c r="H13" i="7"/>
  <c r="G26" i="7"/>
  <c r="H11" i="7"/>
</calcChain>
</file>

<file path=xl/comments1.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med varierende kontantstrømselementer. Regnearket tegner også kontantstrømmenes nåverdiprofil. 
Kontantstrøm nummer to legger du inn i linje 6. Den finner du ved å trykke på pluss-tegnet foran linje 7. 
Nåverdi og nåverdiprofil for prosjekt nr 2 kommer frem når du klikker foran linje 12.
Fet fot angir inputverdi. Vanlig font betyr at cellen inneholder et beregnet tall.
Rød trekant i en celle angir at det ligger en kommentar til innholdet i cellen. 
Denne kommentaren kan du lese ved å klikke på cellen.
</t>
        </r>
      </text>
    </comment>
    <comment ref="B4" authorId="1">
      <text>
        <r>
          <rPr>
            <sz val="9"/>
            <color indexed="81"/>
            <rFont val="Tahoma"/>
            <family val="2"/>
          </rPr>
          <t xml:space="preserve">Legg inn første årstall her. Årstallene deretter utfylles automatisk
</t>
        </r>
      </text>
    </comment>
    <comment ref="C9" authorId="1">
      <text>
        <r>
          <rPr>
            <sz val="9"/>
            <color indexed="81"/>
            <rFont val="Tahoma"/>
            <family val="2"/>
          </rPr>
          <t xml:space="preserve">Her angir du hvilket intervall du vil ha mellom beregningene i nåverdiprofilen 
</t>
        </r>
      </text>
    </comment>
    <comment ref="B24"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to kontantstrømmer med varierende kontantstrømselementer, og deres differansekontantstrøm. Dessuten tegnes kontantstrømmens nåverdiprofil. 
Du kan også bruke dette regnearket om du vil sammenligne tre uavhengige kontantstrømmer. Da legger du prosjekt 3 inn i linje 7.
Fet fot angir inputverdi. Vanlig font betyr at cellen inneholder et beregnet tall.
Rød trekant i en celle angir at det ligger en kommentar til innholdet i cellen. Denne kommentaren kan du lese ved å klikke på den aktuelle cellen.
</t>
        </r>
      </text>
    </comment>
    <comment ref="B4" authorId="1">
      <text>
        <r>
          <rPr>
            <sz val="9"/>
            <color indexed="81"/>
            <rFont val="Tahoma"/>
            <family val="2"/>
          </rPr>
          <t>Legg inn første årstall her. Årstallene deretter utfylles automatisk</t>
        </r>
      </text>
    </comment>
    <comment ref="C10" authorId="1">
      <text>
        <r>
          <rPr>
            <sz val="9"/>
            <color indexed="81"/>
            <rFont val="Tahoma"/>
            <family val="2"/>
          </rPr>
          <t xml:space="preserve">Her angir du hvilket intervall du vil ha mellom beregningene i nåverdiprofilen 
</t>
        </r>
      </text>
    </comment>
    <comment ref="B26"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som er annuitet i alle driftsår samt restverdi siste driftsår. Dessuten tegnes kontantstrømmens nåverdiprofil. 
Kontantstrøm nummer to legger du inn i linje 6. Den finner du ved å trykke på pluss-tegnet foran linje 7. Nåverdi og nåverdiprofil for prosjekt nummer to kommer frem når du klikker foran linje 12.
Fet fot angir inputverdi. Vanlig font betyr at cellen inneholder et beregnet tall.
Rød trekant i en celle angir at det ligger en kommentar til innholdet i cellen. Denne kommentaren kan du lese ved å klikke på den aktuelle cellen.
</t>
        </r>
      </text>
    </comment>
    <comment ref="B3" authorId="1">
      <text>
        <r>
          <rPr>
            <sz val="9"/>
            <color indexed="81"/>
            <rFont val="Tahoma"/>
            <family val="2"/>
          </rPr>
          <t>1 for Investeringsprosjekt
2 for Finansieringsprosjekt</t>
        </r>
      </text>
    </comment>
    <comment ref="C9" authorId="1">
      <text>
        <r>
          <rPr>
            <sz val="9"/>
            <color indexed="81"/>
            <rFont val="Tahoma"/>
            <family val="2"/>
          </rPr>
          <t xml:space="preserve">Her angir du hvilket intervall du vil ha mellom beregningene i nåverdiprofilen 
</t>
        </r>
      </text>
    </comment>
    <comment ref="B25"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<sst xmlns="http://schemas.openxmlformats.org/spreadsheetml/2006/main" count="36" uniqueCount="21">
  <si>
    <t>År</t>
  </si>
  <si>
    <t>Kapitalkostnad</t>
  </si>
  <si>
    <t>Les dette</t>
  </si>
  <si>
    <t>Internrente</t>
  </si>
  <si>
    <t>Annuitet</t>
  </si>
  <si>
    <t>Antall perioder</t>
  </si>
  <si>
    <t>Nåverdi</t>
  </si>
  <si>
    <t>Prosjekt</t>
  </si>
  <si>
    <t>Alfa</t>
  </si>
  <si>
    <t>Beta</t>
  </si>
  <si>
    <t>Kontantstrøm</t>
  </si>
  <si>
    <t xml:space="preserve"> </t>
  </si>
  <si>
    <t>Differanse</t>
  </si>
  <si>
    <t>Prosjekttype</t>
  </si>
  <si>
    <t>Gamma</t>
  </si>
  <si>
    <t>Delta</t>
  </si>
  <si>
    <t>Kappa</t>
  </si>
  <si>
    <t>Lambda</t>
  </si>
  <si>
    <t>Oppgave Z</t>
  </si>
  <si>
    <t>Oppgave Y</t>
  </si>
  <si>
    <t>Oppgave 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</si>
</sst>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
    <numFmt numFmtId="165" formatCode="0.0%"/>
    <numFmt numFmtId="166" formatCode="_(* #,##0_);_(* \(#,##0\);_(* &quot;-&quot;??_);_(@_)"/>
  </numFmts>
  <fonts count="9" x14ac:knownFonts="1">
    <font>
      <sz val="10"/>
      <name val="Arial"/>
    </font>
    <font>
      <sz val="10"/>
      <name val="Arial"/>
      <family val="2"/>
    </font>
    <font>
      <sz val="9"/>
      <color indexed="81"/>
      <name val="Tahoma"/>
      <family val="2"/>
    </font>
    <font>
      <sz val="12"/>
      <color indexed="81"/>
      <name val="Tahoma"/>
      <family val="2"/>
    </font>
    <font>
      <sz val="11"/>
      <color indexed="81"/>
      <name val="Times New Roman"/>
      <family val="1"/>
    </font>
    <font>
      <sz val="11"/>
      <name val="Times New Roman"/>
      <family val="1"/>
    </font>
    <font>
      <b/>
      <sz val="11"/>
      <name val="Times New Roman"/>
      <family val="1"/>
    </font>
    <font>
      <sz val="11"/>
      <color rgb="FFFF0000"/>
      <name val="Times New Roman"/>
      <family val="1"/>
    </font>
    <font>
      <b/>
      <sz val="11"/>
      <color rgb="FF7030A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5" fillId="0" borderId="0" xfId="0" applyFont="1"/>
    <xf numFmtId="0" fontId="6" fillId="0" borderId="0" xfId="0" applyFont="1"/>
    <xf numFmtId="0" fontId="5" fillId="0" borderId="1" xfId="0" applyFont="1" applyBorder="1"/>
    <xf numFmtId="0" fontId="6" fillId="0" borderId="1" xfId="0" applyFont="1" applyBorder="1"/>
    <xf numFmtId="0" fontId="5" fillId="0" borderId="1" xfId="0" applyFont="1" applyBorder="1" applyAlignment="1">
      <alignment horizontal="right"/>
    </xf>
    <xf numFmtId="0" fontId="6" fillId="0" borderId="0" xfId="0" quotePrefix="1" applyFont="1" applyAlignment="1">
      <alignment horizontal="left"/>
    </xf>
    <xf numFmtId="3" fontId="6" fillId="0" borderId="0" xfId="0" applyNumberFormat="1" applyFont="1"/>
    <xf numFmtId="3" fontId="5" fillId="0" borderId="0" xfId="0" applyNumberFormat="1" applyFont="1"/>
    <xf numFmtId="165" fontId="5" fillId="0" borderId="0" xfId="0" applyNumberFormat="1" applyFont="1"/>
    <xf numFmtId="0" fontId="6" fillId="0" borderId="0" xfId="0" applyFont="1" applyAlignment="1">
      <alignment horizontal="left"/>
    </xf>
    <xf numFmtId="0" fontId="6" fillId="0" borderId="1" xfId="0" applyFont="1" applyBorder="1" applyAlignment="1">
      <alignment horizontal="left"/>
    </xf>
    <xf numFmtId="3" fontId="6" fillId="0" borderId="1" xfId="0" applyNumberFormat="1" applyFont="1" applyBorder="1"/>
    <xf numFmtId="3" fontId="5" fillId="0" borderId="1" xfId="0" applyNumberFormat="1" applyFont="1" applyBorder="1"/>
    <xf numFmtId="165" fontId="5" fillId="0" borderId="1" xfId="0" applyNumberFormat="1" applyFont="1" applyBorder="1"/>
    <xf numFmtId="9" fontId="6" fillId="0" borderId="1" xfId="2" applyFont="1" applyBorder="1"/>
    <xf numFmtId="9" fontId="5" fillId="0" borderId="1" xfId="0" applyNumberFormat="1" applyFont="1" applyBorder="1"/>
    <xf numFmtId="0" fontId="5" fillId="0" borderId="0" xfId="0" quotePrefix="1" applyFont="1" applyAlignment="1">
      <alignment horizontal="left"/>
    </xf>
    <xf numFmtId="3" fontId="5" fillId="0" borderId="0" xfId="1" applyNumberFormat="1" applyFont="1"/>
    <xf numFmtId="43" fontId="5" fillId="0" borderId="0" xfId="1" applyNumberFormat="1" applyFont="1"/>
    <xf numFmtId="166" fontId="5" fillId="0" borderId="0" xfId="1" applyNumberFormat="1" applyFont="1"/>
    <xf numFmtId="164" fontId="5" fillId="0" borderId="0" xfId="0" applyNumberFormat="1" applyFont="1"/>
    <xf numFmtId="9" fontId="6" fillId="0" borderId="0" xfId="0" applyNumberFormat="1" applyFont="1"/>
    <xf numFmtId="9" fontId="5" fillId="0" borderId="0" xfId="0" applyNumberFormat="1" applyFont="1"/>
    <xf numFmtId="0" fontId="5" fillId="0" borderId="0" xfId="0" applyFont="1" applyAlignment="1">
      <alignment horizontal="center"/>
    </xf>
    <xf numFmtId="0" fontId="7" fillId="0" borderId="0" xfId="0" applyFont="1"/>
    <xf numFmtId="0" fontId="5" fillId="0" borderId="0" xfId="0" applyFont="1" applyFill="1"/>
    <xf numFmtId="164" fontId="5" fillId="0" borderId="0" xfId="2" applyNumberFormat="1" applyFont="1"/>
    <xf numFmtId="164" fontId="6" fillId="0" borderId="0" xfId="2" applyNumberFormat="1" applyFont="1"/>
    <xf numFmtId="0" fontId="5" fillId="0" borderId="0" xfId="0" applyFont="1" applyAlignment="1">
      <alignment horizontal="left"/>
    </xf>
    <xf numFmtId="0" fontId="7" fillId="0" borderId="1" xfId="0" applyFont="1" applyBorder="1"/>
    <xf numFmtId="164" fontId="5" fillId="0" borderId="1" xfId="2" applyNumberFormat="1" applyFont="1" applyBorder="1"/>
    <xf numFmtId="164" fontId="6" fillId="0" borderId="1" xfId="2" applyNumberFormat="1" applyFont="1" applyBorder="1"/>
    <xf numFmtId="0" fontId="5" fillId="0" borderId="1" xfId="0" applyFont="1" applyBorder="1" applyAlignment="1">
      <alignment horizontal="left"/>
    </xf>
    <xf numFmtId="0" fontId="8" fillId="0" borderId="0" xfId="0" applyFont="1"/>
    <xf numFmtId="9" fontId="6" fillId="0" borderId="1" xfId="2" applyNumberFormat="1" applyFont="1" applyBorder="1"/>
    <xf numFmtId="0" fontId="5" fillId="0" borderId="2" xfId="0" quotePrefix="1" applyFont="1" applyBorder="1" applyAlignment="1">
      <alignment horizontal="left"/>
    </xf>
    <xf numFmtId="3" fontId="5" fillId="0" borderId="2" xfId="1" applyNumberFormat="1" applyFont="1" applyBorder="1"/>
    <xf numFmtId="0" fontId="5" fillId="0" borderId="0" xfId="0" applyFont="1" applyAlignment="1">
      <alignment horizontal="center"/>
    </xf>
    <xf numFmtId="0" fontId="6" fillId="0" borderId="0" xfId="0" applyFont="1" applyAlignment="1">
      <alignment horizontal="center"/>
    </xf>
  </cellXfs>
  <cellStyles count="3">
    <cellStyle name="Komma" xfId="1" builtinId="3"/>
    <cellStyle name="Normal" xfId="0" builtinId="0"/>
    <cellStyle name="Pros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1'!$B$1</c:f>
          <c:strCache>
            <c:ptCount val="1"/>
            <c:pt idx="0">
              <c:v>Oppgave X</c:v>
            </c:pt>
          </c:strCache>
        </c:strRef>
      </c:tx>
      <c:layout/>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0"/>
          <c:order val="0"/>
          <c:tx>
            <c:strRef>
              <c:f>'Fane 1'!$A$10</c:f>
              <c:strCache>
                <c:ptCount val="1"/>
                <c:pt idx="0">
                  <c:v>Alfa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1'!$B$10:$H$10</c:f>
              <c:numCache>
                <c:formatCode>#,##0</c:formatCode>
                <c:ptCount val="7"/>
                <c:pt idx="0">
                  <c:v>3073.0127530367809</c:v>
                </c:pt>
                <c:pt idx="1">
                  <c:v>1715.23927785966</c:v>
                </c:pt>
                <c:pt idx="2">
                  <c:v>698.63135180884842</c:v>
                </c:pt>
                <c:pt idx="3">
                  <c:v>-75.916086403174191</c:v>
                </c:pt>
                <c:pt idx="4">
                  <c:v>-675.59012418489681</c:v>
                </c:pt>
                <c:pt idx="5">
                  <c:v>-1146.8113511286351</c:v>
                </c:pt>
                <c:pt idx="6">
                  <c:v>-1522.21688770572</c:v>
                </c:pt>
              </c:numCache>
            </c:numRef>
          </c:val>
          <c:smooth val="1"/>
        </c:ser>
        <c:ser>
          <c:idx val="1"/>
          <c:order val="1"/>
          <c:tx>
            <c:strRef>
              <c:f>'Fane 1'!$A$11</c:f>
              <c:strCache>
                <c:ptCount val="1"/>
                <c:pt idx="0">
                  <c:v>Beta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1'!$B$11:$H$11</c:f>
            </c:numRef>
          </c:val>
          <c:smooth val="1"/>
        </c:ser>
        <c:dLbls>
          <c:showLegendKey val="0"/>
          <c:showVal val="0"/>
          <c:showCatName val="0"/>
          <c:showSerName val="0"/>
          <c:showPercent val="0"/>
          <c:showBubbleSize val="0"/>
        </c:dLbls>
        <c:marker val="1"/>
        <c:smooth val="0"/>
        <c:axId val="118359552"/>
        <c:axId val="118361472"/>
      </c:lineChart>
      <c:catAx>
        <c:axId val="118359552"/>
        <c:scaling>
          <c:orientation val="minMax"/>
        </c:scaling>
        <c:delete val="0"/>
        <c:axPos val="b"/>
        <c:title>
          <c:tx>
            <c:rich>
              <a:bodyPr/>
              <a:lstStyle/>
              <a:p>
                <a:pPr>
                  <a:defRPr/>
                </a:pPr>
                <a:r>
                  <a:rPr lang="nb-NO"/>
                  <a:t>Kapitalkostnad (%)</a:t>
                </a:r>
              </a:p>
            </c:rich>
          </c:tx>
          <c:layout>
            <c:manualLayout>
              <c:xMode val="edge"/>
              <c:yMode val="edge"/>
              <c:x val="0.34366322429445972"/>
              <c:y val="0.84820849774730545"/>
            </c:manualLayout>
          </c:layout>
          <c:overlay val="0"/>
        </c:title>
        <c:numFmt formatCode="General" sourceLinked="1"/>
        <c:majorTickMark val="out"/>
        <c:minorTickMark val="none"/>
        <c:tickLblPos val="nextTo"/>
        <c:txPr>
          <a:bodyPr rot="0" vert="horz"/>
          <a:lstStyle/>
          <a:p>
            <a:pPr>
              <a:defRPr/>
            </a:pPr>
            <a:endParaRPr lang="en-US"/>
          </a:p>
        </c:txPr>
        <c:crossAx val="118361472"/>
        <c:crosses val="autoZero"/>
        <c:auto val="1"/>
        <c:lblAlgn val="ctr"/>
        <c:lblOffset val="100"/>
        <c:noMultiLvlLbl val="0"/>
      </c:catAx>
      <c:valAx>
        <c:axId val="118361472"/>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en-US"/>
          </a:p>
        </c:txPr>
        <c:crossAx val="118359552"/>
        <c:crosses val="autoZero"/>
        <c:crossBetween val="midCat"/>
      </c:valAx>
    </c:plotArea>
    <c:legend>
      <c:legendPos val="r"/>
      <c:layout/>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2'!$B$1</c:f>
          <c:strCache>
            <c:ptCount val="1"/>
            <c:pt idx="0">
              <c:v>Oppgave Y</c:v>
            </c:pt>
          </c:strCache>
        </c:strRef>
      </c:tx>
      <c:overlay val="1"/>
    </c:title>
    <c:autoTitleDeleted val="0"/>
    <c:plotArea>
      <c:layout>
        <c:manualLayout>
          <c:layoutTarget val="inner"/>
          <c:xMode val="edge"/>
          <c:yMode val="edge"/>
          <c:x val="0.1627062093314777"/>
          <c:y val="7.6321211293675001E-2"/>
          <c:w val="0.67043874731235786"/>
          <c:h val="0.88720312037260118"/>
        </c:manualLayout>
      </c:layout>
      <c:lineChart>
        <c:grouping val="standard"/>
        <c:varyColors val="0"/>
        <c:ser>
          <c:idx val="0"/>
          <c:order val="0"/>
          <c:tx>
            <c:strRef>
              <c:f>'Fane 2'!$A$11</c:f>
              <c:strCache>
                <c:ptCount val="1"/>
                <c:pt idx="0">
                  <c:v>Gamma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2'!$B$11:$H$11</c:f>
              <c:numCache>
                <c:formatCode>#,##0</c:formatCode>
                <c:ptCount val="7"/>
                <c:pt idx="0">
                  <c:v>14000</c:v>
                </c:pt>
                <c:pt idx="1">
                  <c:v>8095.5513424700584</c:v>
                </c:pt>
                <c:pt idx="2">
                  <c:v>3484.6702992445566</c:v>
                </c:pt>
                <c:pt idx="3">
                  <c:v>-173.17770827855838</c:v>
                </c:pt>
                <c:pt idx="4">
                  <c:v>-3116.6195130315473</c:v>
                </c:pt>
                <c:pt idx="5">
                  <c:v>-5516.0320000000002</c:v>
                </c:pt>
                <c:pt idx="6">
                  <c:v>-7495.1600529459547</c:v>
                </c:pt>
              </c:numCache>
            </c:numRef>
          </c:val>
          <c:smooth val="1"/>
        </c:ser>
        <c:ser>
          <c:idx val="1"/>
          <c:order val="1"/>
          <c:tx>
            <c:strRef>
              <c:f>'Fane 2'!$A$12</c:f>
              <c:strCache>
                <c:ptCount val="1"/>
                <c:pt idx="0">
                  <c:v>Delta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2'!$B$12:$H$12</c:f>
              <c:numCache>
                <c:formatCode>#,##0</c:formatCode>
                <c:ptCount val="7"/>
                <c:pt idx="0">
                  <c:v>6500</c:v>
                </c:pt>
                <c:pt idx="1">
                  <c:v>4432.569265899293</c:v>
                </c:pt>
                <c:pt idx="2">
                  <c:v>2788.4063828454082</c:v>
                </c:pt>
                <c:pt idx="3">
                  <c:v>1461.2659771982744</c:v>
                </c:pt>
                <c:pt idx="4">
                  <c:v>375.61085390946499</c:v>
                </c:pt>
                <c:pt idx="5">
                  <c:v>-523.26400000000001</c:v>
                </c:pt>
                <c:pt idx="6">
                  <c:v>-1275.6485703080459</c:v>
                </c:pt>
              </c:numCache>
            </c:numRef>
          </c:val>
          <c:smooth val="1"/>
        </c:ser>
        <c:ser>
          <c:idx val="2"/>
          <c:order val="2"/>
          <c:tx>
            <c:strRef>
              <c:f>'Fane 2'!$A$13</c:f>
              <c:strCache>
                <c:ptCount val="1"/>
                <c:pt idx="0">
                  <c:v>Differanse</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2'!$B$13:$H$13</c:f>
              <c:numCache>
                <c:formatCode>#,##0</c:formatCode>
                <c:ptCount val="7"/>
                <c:pt idx="0">
                  <c:v>7500</c:v>
                </c:pt>
                <c:pt idx="1">
                  <c:v>3662.9820765707682</c:v>
                </c:pt>
                <c:pt idx="2">
                  <c:v>696.26391639914618</c:v>
                </c:pt>
                <c:pt idx="3">
                  <c:v>-1634.4436854768337</c:v>
                </c:pt>
                <c:pt idx="4">
                  <c:v>-3492.2303669410148</c:v>
                </c:pt>
                <c:pt idx="5">
                  <c:v>-4992.768</c:v>
                </c:pt>
                <c:pt idx="6">
                  <c:v>-6219.5114826379104</c:v>
                </c:pt>
              </c:numCache>
            </c:numRef>
          </c:val>
          <c:smooth val="1"/>
        </c:ser>
        <c:dLbls>
          <c:showLegendKey val="0"/>
          <c:showVal val="0"/>
          <c:showCatName val="0"/>
          <c:showSerName val="0"/>
          <c:showPercent val="0"/>
          <c:showBubbleSize val="0"/>
        </c:dLbls>
        <c:marker val="1"/>
        <c:smooth val="0"/>
        <c:axId val="118417280"/>
        <c:axId val="118419456"/>
      </c:lineChart>
      <c:catAx>
        <c:axId val="118417280"/>
        <c:scaling>
          <c:orientation val="minMax"/>
        </c:scaling>
        <c:delete val="0"/>
        <c:axPos val="b"/>
        <c:title>
          <c:tx>
            <c:rich>
              <a:bodyPr/>
              <a:lstStyle/>
              <a:p>
                <a:pPr>
                  <a:defRPr/>
                </a:pPr>
                <a:r>
                  <a:rPr lang="nb-NO"/>
                  <a:t>Kapitalkostnad (%)</a:t>
                </a:r>
              </a:p>
            </c:rich>
          </c:tx>
          <c:layout>
            <c:manualLayout>
              <c:xMode val="edge"/>
              <c:yMode val="edge"/>
              <c:x val="0.4741993419802577"/>
              <c:y val="0.81224199576209055"/>
            </c:manualLayout>
          </c:layout>
          <c:overlay val="0"/>
        </c:title>
        <c:numFmt formatCode="General" sourceLinked="1"/>
        <c:majorTickMark val="out"/>
        <c:minorTickMark val="none"/>
        <c:tickLblPos val="nextTo"/>
        <c:txPr>
          <a:bodyPr rot="0" vert="horz"/>
          <a:lstStyle/>
          <a:p>
            <a:pPr>
              <a:defRPr/>
            </a:pPr>
            <a:endParaRPr lang="en-US"/>
          </a:p>
        </c:txPr>
        <c:crossAx val="118419456"/>
        <c:crosses val="autoZero"/>
        <c:auto val="1"/>
        <c:lblAlgn val="ctr"/>
        <c:lblOffset val="100"/>
        <c:noMultiLvlLbl val="0"/>
      </c:catAx>
      <c:valAx>
        <c:axId val="118419456"/>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en-US"/>
          </a:p>
        </c:txPr>
        <c:crossAx val="118417280"/>
        <c:crosses val="autoZero"/>
        <c:crossBetween val="midCat"/>
      </c:valAx>
    </c:plotArea>
    <c:legend>
      <c:legendPos val="r"/>
      <c:overlay val="0"/>
    </c:legend>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3'!$B$2</c:f>
          <c:strCache>
            <c:ptCount val="1"/>
            <c:pt idx="0">
              <c:v>Oppgave Z</c:v>
            </c:pt>
          </c:strCache>
        </c:strRef>
      </c:tx>
      <c:overlay val="0"/>
    </c:title>
    <c:autoTitleDeleted val="0"/>
    <c:plotArea>
      <c:layout>
        <c:manualLayout>
          <c:layoutTarget val="inner"/>
          <c:xMode val="edge"/>
          <c:yMode val="edge"/>
          <c:x val="0.17051674106305353"/>
          <c:y val="9.5064593932773209E-2"/>
          <c:w val="0.59273943417372965"/>
          <c:h val="0.88590963280848734"/>
        </c:manualLayout>
      </c:layout>
      <c:lineChart>
        <c:grouping val="standard"/>
        <c:varyColors val="0"/>
        <c:ser>
          <c:idx val="0"/>
          <c:order val="0"/>
          <c:tx>
            <c:strRef>
              <c:f>'Fane 3'!$A$10</c:f>
              <c:strCache>
                <c:ptCount val="1"/>
                <c:pt idx="0">
                  <c:v>Kappa</c:v>
                </c:pt>
              </c:strCache>
            </c:strRef>
          </c:tx>
          <c:marker>
            <c:symbol val="none"/>
          </c:marker>
          <c:cat>
            <c:numRef>
              <c:f>'Fane 3'!$A$25:$G$25</c:f>
              <c:numCache>
                <c:formatCode>_(* #,##0_);_(* \(#,##0\);_(* "-"??_);_(@_)</c:formatCode>
                <c:ptCount val="7"/>
                <c:pt idx="1">
                  <c:v>0.05</c:v>
                </c:pt>
                <c:pt idx="2">
                  <c:v>0.1</c:v>
                </c:pt>
                <c:pt idx="3">
                  <c:v>0.15000000000000002</c:v>
                </c:pt>
                <c:pt idx="4">
                  <c:v>0.2</c:v>
                </c:pt>
                <c:pt idx="5">
                  <c:v>0.25</c:v>
                </c:pt>
                <c:pt idx="6">
                  <c:v>0.3</c:v>
                </c:pt>
              </c:numCache>
            </c:numRef>
          </c:cat>
          <c:val>
            <c:numRef>
              <c:f>'Fane 3'!$B$10:$H$10</c:f>
              <c:numCache>
                <c:formatCode>#,##0</c:formatCode>
                <c:ptCount val="7"/>
                <c:pt idx="0">
                  <c:v>180</c:v>
                </c:pt>
                <c:pt idx="1">
                  <c:v>122.23967526758042</c:v>
                </c:pt>
                <c:pt idx="2">
                  <c:v>76.401140011549273</c:v>
                </c:pt>
                <c:pt idx="3">
                  <c:v>39.509693625712487</c:v>
                </c:pt>
                <c:pt idx="4">
                  <c:v>9.4367283950617207</c:v>
                </c:pt>
                <c:pt idx="5">
                  <c:v>-15.366399999999999</c:v>
                </c:pt>
                <c:pt idx="6">
                  <c:v>-36.043663629532432</c:v>
                </c:pt>
              </c:numCache>
            </c:numRef>
          </c:val>
          <c:smooth val="1"/>
        </c:ser>
        <c:ser>
          <c:idx val="1"/>
          <c:order val="1"/>
          <c:tx>
            <c:strRef>
              <c:f>'Fane 3'!$A$11</c:f>
              <c:strCache>
                <c:ptCount val="1"/>
                <c:pt idx="0">
                  <c:v>Lambda</c:v>
                </c:pt>
              </c:strCache>
            </c:strRef>
          </c:tx>
          <c:marker>
            <c:symbol val="none"/>
          </c:marker>
          <c:cat>
            <c:numRef>
              <c:f>'Fane 3'!$A$25:$G$25</c:f>
              <c:numCache>
                <c:formatCode>_(* #,##0_);_(* \(#,##0\);_(* "-"??_);_(@_)</c:formatCode>
                <c:ptCount val="7"/>
                <c:pt idx="1">
                  <c:v>0.05</c:v>
                </c:pt>
                <c:pt idx="2">
                  <c:v>0.1</c:v>
                </c:pt>
                <c:pt idx="3">
                  <c:v>0.15000000000000002</c:v>
                </c:pt>
                <c:pt idx="4">
                  <c:v>0.2</c:v>
                </c:pt>
                <c:pt idx="5">
                  <c:v>0.25</c:v>
                </c:pt>
                <c:pt idx="6">
                  <c:v>0.3</c:v>
                </c:pt>
              </c:numCache>
            </c:numRef>
          </c:cat>
          <c:val>
            <c:numRef>
              <c:f>'Fane 3'!$B$11:$H$11</c:f>
            </c:numRef>
          </c:val>
          <c:smooth val="1"/>
        </c:ser>
        <c:dLbls>
          <c:showLegendKey val="0"/>
          <c:showVal val="0"/>
          <c:showCatName val="0"/>
          <c:showSerName val="0"/>
          <c:showPercent val="0"/>
          <c:showBubbleSize val="0"/>
        </c:dLbls>
        <c:marker val="1"/>
        <c:smooth val="0"/>
        <c:axId val="180098560"/>
        <c:axId val="180100480"/>
      </c:lineChart>
      <c:catAx>
        <c:axId val="180098560"/>
        <c:scaling>
          <c:orientation val="minMax"/>
        </c:scaling>
        <c:delete val="0"/>
        <c:axPos val="b"/>
        <c:title>
          <c:tx>
            <c:rich>
              <a:bodyPr/>
              <a:lstStyle/>
              <a:p>
                <a:pPr>
                  <a:defRPr/>
                </a:pPr>
                <a:r>
                  <a:rPr lang="nb-NO"/>
                  <a:t>Kapitalkostnad</a:t>
                </a:r>
              </a:p>
            </c:rich>
          </c:tx>
          <c:layout>
            <c:manualLayout>
              <c:xMode val="edge"/>
              <c:yMode val="edge"/>
              <c:x val="0.40483585273765904"/>
              <c:y val="0.90726946802882513"/>
            </c:manualLayout>
          </c:layout>
          <c:overlay val="0"/>
        </c:title>
        <c:numFmt formatCode="0%" sourceLinked="0"/>
        <c:majorTickMark val="out"/>
        <c:minorTickMark val="none"/>
        <c:tickLblPos val="nextTo"/>
        <c:txPr>
          <a:bodyPr rot="0" vert="horz"/>
          <a:lstStyle/>
          <a:p>
            <a:pPr>
              <a:defRPr/>
            </a:pPr>
            <a:endParaRPr lang="en-US"/>
          </a:p>
        </c:txPr>
        <c:crossAx val="180100480"/>
        <c:crosses val="autoZero"/>
        <c:auto val="1"/>
        <c:lblAlgn val="ctr"/>
        <c:lblOffset val="100"/>
        <c:noMultiLvlLbl val="0"/>
      </c:catAx>
      <c:valAx>
        <c:axId val="180100480"/>
        <c:scaling>
          <c:orientation val="minMax"/>
        </c:scaling>
        <c:delete val="0"/>
        <c:axPos val="l"/>
        <c:title>
          <c:tx>
            <c:rich>
              <a:bodyPr rot="-5400000" vert="horz"/>
              <a:lstStyle/>
              <a:p>
                <a:pPr algn="ctr">
                  <a:defRPr/>
                </a:pPr>
                <a:r>
                  <a:rPr lang="nb-NO"/>
                  <a:t>Nåverdi</a:t>
                </a:r>
              </a:p>
            </c:rich>
          </c:tx>
          <c:layout>
            <c:manualLayout>
              <c:xMode val="edge"/>
              <c:yMode val="edge"/>
              <c:x val="7.6796075624236806E-2"/>
              <c:y val="0.3585364444123384"/>
            </c:manualLayout>
          </c:layout>
          <c:overlay val="0"/>
        </c:title>
        <c:numFmt formatCode="#,##0" sourceLinked="1"/>
        <c:majorTickMark val="out"/>
        <c:minorTickMark val="none"/>
        <c:tickLblPos val="nextTo"/>
        <c:txPr>
          <a:bodyPr rot="0" vert="horz"/>
          <a:lstStyle/>
          <a:p>
            <a:pPr>
              <a:defRPr/>
            </a:pPr>
            <a:endParaRPr lang="en-US"/>
          </a:p>
        </c:txPr>
        <c:crossAx val="180098560"/>
        <c:crosses val="autoZero"/>
        <c:crossBetween val="midCat"/>
      </c:valAx>
      <c:spPr>
        <a:noFill/>
        <a:ln w="25400">
          <a:noFill/>
        </a:ln>
      </c:spPr>
    </c:plotArea>
    <c:legend>
      <c:legendPos val="r"/>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51089</xdr:colOff>
      <xdr:row>12</xdr:row>
      <xdr:rowOff>156482</xdr:rowOff>
    </xdr:from>
    <xdr:to>
      <xdr:col>8</xdr:col>
      <xdr:colOff>0</xdr:colOff>
      <xdr:row>38</xdr:row>
      <xdr:rowOff>20905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14</xdr:row>
      <xdr:rowOff>28575</xdr:rowOff>
    </xdr:from>
    <xdr:to>
      <xdr:col>10</xdr:col>
      <xdr:colOff>266700</xdr:colOff>
      <xdr:row>40</xdr:row>
      <xdr:rowOff>19050</xdr:rowOff>
    </xdr:to>
    <xdr:graphicFrame macro="">
      <xdr:nvGraphicFramePr>
        <xdr:cNvPr id="460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14</xdr:row>
      <xdr:rowOff>122465</xdr:rowOff>
    </xdr:from>
    <xdr:to>
      <xdr:col>22</xdr:col>
      <xdr:colOff>47625</xdr:colOff>
      <xdr:row>38</xdr:row>
      <xdr:rowOff>152400</xdr:rowOff>
    </xdr:to>
    <xdr:graphicFrame macro="">
      <xdr:nvGraphicFramePr>
        <xdr:cNvPr id="471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tabSelected="1" zoomScale="140" zoomScaleNormal="140" workbookViewId="0"/>
  </sheetViews>
  <sheetFormatPr baseColWidth="10" defaultColWidth="9.140625" defaultRowHeight="15" outlineLevelRow="1" x14ac:dyDescent="0.25"/>
  <cols>
    <col min="1" max="1" width="21.28515625" style="1" customWidth="1"/>
    <col min="2" max="2" width="10.7109375" style="1" customWidth="1"/>
    <col min="3" max="3" width="9.140625" style="1" customWidth="1"/>
    <col min="4" max="6" width="9.85546875" style="1" customWidth="1"/>
    <col min="7" max="7" width="10.85546875" style="1" customWidth="1"/>
    <col min="8" max="8" width="9.7109375" style="1" customWidth="1"/>
    <col min="9" max="9" width="11.42578125" style="1" customWidth="1"/>
    <col min="10" max="16384" width="9.140625" style="1"/>
  </cols>
  <sheetData>
    <row r="1" spans="1:11" ht="14.25" customHeight="1" x14ac:dyDescent="0.25">
      <c r="A1" s="2" t="s">
        <v>2</v>
      </c>
      <c r="B1" s="39" t="s">
        <v>20</v>
      </c>
      <c r="C1" s="39"/>
      <c r="D1" s="39"/>
      <c r="E1" s="39"/>
      <c r="F1" s="39"/>
      <c r="G1" s="39"/>
      <c r="H1" s="39"/>
    </row>
    <row r="2" spans="1:11" x14ac:dyDescent="0.25">
      <c r="D2" s="24"/>
      <c r="E2" s="24"/>
      <c r="F2" s="24"/>
      <c r="G2" s="24"/>
      <c r="H2" s="24"/>
    </row>
    <row r="3" spans="1:11" x14ac:dyDescent="0.25">
      <c r="A3" s="25" t="s">
        <v>10</v>
      </c>
      <c r="B3" s="38" t="s">
        <v>0</v>
      </c>
      <c r="C3" s="38"/>
      <c r="D3" s="38"/>
      <c r="E3" s="38"/>
      <c r="F3" s="38"/>
      <c r="G3" s="38"/>
      <c r="H3" s="38"/>
    </row>
    <row r="4" spans="1:11" x14ac:dyDescent="0.25">
      <c r="A4" s="3" t="s">
        <v>7</v>
      </c>
      <c r="B4" s="4">
        <v>0</v>
      </c>
      <c r="C4" s="3">
        <f t="shared" ref="C4:H4" si="0">B4+1</f>
        <v>1</v>
      </c>
      <c r="D4" s="3">
        <f t="shared" si="0"/>
        <v>2</v>
      </c>
      <c r="E4" s="3">
        <f t="shared" si="0"/>
        <v>3</v>
      </c>
      <c r="F4" s="3">
        <f t="shared" si="0"/>
        <v>4</v>
      </c>
      <c r="G4" s="3">
        <f t="shared" si="0"/>
        <v>5</v>
      </c>
      <c r="H4" s="3">
        <f t="shared" si="0"/>
        <v>6</v>
      </c>
      <c r="I4" s="5" t="s">
        <v>3</v>
      </c>
    </row>
    <row r="5" spans="1:11" x14ac:dyDescent="0.25">
      <c r="A5" s="6" t="s">
        <v>8</v>
      </c>
      <c r="B5" s="7">
        <v>-4000</v>
      </c>
      <c r="C5" s="7">
        <v>686.69679999999994</v>
      </c>
      <c r="D5" s="7">
        <v>707.54970399999979</v>
      </c>
      <c r="E5" s="7">
        <v>747.3964751200001</v>
      </c>
      <c r="F5" s="7">
        <v>803.16951097360038</v>
      </c>
      <c r="G5" s="7">
        <v>872.3639164148085</v>
      </c>
      <c r="H5" s="7">
        <v>3255.8363465283719</v>
      </c>
      <c r="I5" s="9">
        <f>IRR(B5:H5)</f>
        <v>0.14447965954568143</v>
      </c>
    </row>
    <row r="6" spans="1:11" ht="12.75" hidden="1" customHeight="1" outlineLevel="1" x14ac:dyDescent="0.25">
      <c r="A6" s="11" t="s">
        <v>9</v>
      </c>
      <c r="B6" s="12">
        <v>-20000</v>
      </c>
      <c r="C6" s="12">
        <v>7000</v>
      </c>
      <c r="D6" s="12">
        <v>2000</v>
      </c>
      <c r="E6" s="12">
        <v>9000</v>
      </c>
      <c r="F6" s="12">
        <v>11000</v>
      </c>
      <c r="G6" s="12">
        <v>2000</v>
      </c>
      <c r="H6" s="12">
        <v>7000</v>
      </c>
      <c r="I6" s="14">
        <f>IRR(B6:H6)</f>
        <v>0.21727421253664736</v>
      </c>
    </row>
    <row r="7" spans="1:11" collapsed="1" x14ac:dyDescent="0.25"/>
    <row r="8" spans="1:11" x14ac:dyDescent="0.25">
      <c r="A8" s="25" t="s">
        <v>6</v>
      </c>
      <c r="B8" s="38" t="s">
        <v>1</v>
      </c>
      <c r="C8" s="38"/>
      <c r="D8" s="38"/>
      <c r="E8" s="38"/>
      <c r="F8" s="38"/>
      <c r="G8" s="38"/>
      <c r="H8" s="38"/>
    </row>
    <row r="9" spans="1:11" x14ac:dyDescent="0.25">
      <c r="A9" s="3" t="s">
        <v>7</v>
      </c>
      <c r="B9" s="15">
        <v>0</v>
      </c>
      <c r="C9" s="15">
        <v>0.05</v>
      </c>
      <c r="D9" s="16">
        <f>C9+$C$9</f>
        <v>0.1</v>
      </c>
      <c r="E9" s="16">
        <f>D9+$C$9</f>
        <v>0.15000000000000002</v>
      </c>
      <c r="F9" s="16">
        <f>E9+$C$9</f>
        <v>0.2</v>
      </c>
      <c r="G9" s="16">
        <f>F9+$C$9</f>
        <v>0.25</v>
      </c>
      <c r="H9" s="16">
        <f>G9+$C$9</f>
        <v>0.3</v>
      </c>
    </row>
    <row r="10" spans="1:11" x14ac:dyDescent="0.25">
      <c r="A10" s="17" t="str">
        <f>A5</f>
        <v>Alfa</v>
      </c>
      <c r="B10" s="18">
        <f>NPV(B9,$B5:$H$5)*(1+B9)</f>
        <v>3073.0127530367809</v>
      </c>
      <c r="C10" s="18">
        <f>NPV(C9,$B5:$H$5)*(1+C9)</f>
        <v>1715.23927785966</v>
      </c>
      <c r="D10" s="18">
        <f>NPV(D9,$B5:$H$5)*(1+D9)</f>
        <v>698.63135180884842</v>
      </c>
      <c r="E10" s="18">
        <f>NPV(E9,$B5:$H$5)*(1+E9)</f>
        <v>-75.916086403174191</v>
      </c>
      <c r="F10" s="18">
        <f>NPV(F9,$B5:$H$5)*(1+F9)</f>
        <v>-675.59012418489681</v>
      </c>
      <c r="G10" s="18">
        <f>NPV(G9,$B5:$H$5)*(1+G9)</f>
        <v>-1146.8113511286351</v>
      </c>
      <c r="H10" s="18">
        <f>NPV(H9,$B5:$H$5)*(1+H9)</f>
        <v>-1522.21688770572</v>
      </c>
    </row>
    <row r="11" spans="1:11" ht="15.75" hidden="1" outlineLevel="1" thickBot="1" x14ac:dyDescent="0.3">
      <c r="A11" s="36" t="str">
        <f>A6</f>
        <v>Beta</v>
      </c>
      <c r="B11" s="37">
        <f>NPV(B9,$B$6:$H6)*(1+B9)</f>
        <v>18000</v>
      </c>
      <c r="C11" s="37">
        <f>NPV(C9,$B$6:$H6)*(1+C9)</f>
        <v>12095.55134247006</v>
      </c>
      <c r="D11" s="37">
        <f>NPV(D9,$B$6:$H6)*(1+D9)</f>
        <v>7484.6702992445562</v>
      </c>
      <c r="E11" s="37">
        <f>NPV(E9,$B$6:$H6)*(1+E9)</f>
        <v>3826.8222917214425</v>
      </c>
      <c r="F11" s="37">
        <f>NPV(F9,$B$6:$H6)*(1+F9)</f>
        <v>883.38048696845033</v>
      </c>
      <c r="G11" s="37">
        <f>NPV(G9,$B$6:$H6)*(1+G9)</f>
        <v>-1516.0319999999997</v>
      </c>
      <c r="H11" s="37">
        <f>NPV(H9,$B$6:$H6)*(1+H9)</f>
        <v>-3495.1600529459542</v>
      </c>
    </row>
    <row r="12" spans="1:11" collapsed="1" x14ac:dyDescent="0.25"/>
    <row r="13" spans="1:11" x14ac:dyDescent="0.25">
      <c r="K13" s="20"/>
    </row>
    <row r="24" spans="2:13" x14ac:dyDescent="0.25">
      <c r="B24" s="20">
        <f t="shared" ref="B24:G24" si="1">C9*100</f>
        <v>5</v>
      </c>
      <c r="C24" s="20">
        <f t="shared" si="1"/>
        <v>10</v>
      </c>
      <c r="D24" s="20">
        <f t="shared" si="1"/>
        <v>15.000000000000002</v>
      </c>
      <c r="E24" s="20">
        <f t="shared" si="1"/>
        <v>20</v>
      </c>
      <c r="F24" s="20">
        <f t="shared" si="1"/>
        <v>25</v>
      </c>
      <c r="G24" s="20">
        <f t="shared" si="1"/>
        <v>30</v>
      </c>
    </row>
    <row r="25" spans="2:13" x14ac:dyDescent="0.25">
      <c r="L25" s="34"/>
      <c r="M25" s="34"/>
    </row>
    <row r="32" spans="2:13" x14ac:dyDescent="0.25">
      <c r="B32" s="21"/>
    </row>
    <row r="36" spans="1:1" x14ac:dyDescent="0.25">
      <c r="A36" s="17"/>
    </row>
    <row r="52" spans="2:8" x14ac:dyDescent="0.25">
      <c r="B52" s="22"/>
      <c r="C52" s="23"/>
      <c r="D52" s="23"/>
      <c r="E52" s="23"/>
      <c r="F52" s="23"/>
      <c r="G52" s="23"/>
      <c r="H52" s="23"/>
    </row>
  </sheetData>
  <mergeCells count="3">
    <mergeCell ref="B8:H8"/>
    <mergeCell ref="B3:H3"/>
    <mergeCell ref="B1:H1"/>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4"/>
  <sheetViews>
    <sheetView zoomScale="140" zoomScaleNormal="140" workbookViewId="0"/>
  </sheetViews>
  <sheetFormatPr baseColWidth="10" defaultColWidth="9.140625" defaultRowHeight="15" x14ac:dyDescent="0.25"/>
  <cols>
    <col min="1" max="1" width="21.28515625" style="1" customWidth="1"/>
    <col min="2" max="5" width="8.42578125" style="1" customWidth="1"/>
    <col min="6" max="6" width="9.140625" style="1"/>
    <col min="7" max="8" width="8.42578125" style="1" customWidth="1"/>
    <col min="9" max="9" width="11.140625" style="1" customWidth="1"/>
    <col min="10" max="16384" width="9.140625" style="1"/>
  </cols>
  <sheetData>
    <row r="1" spans="1:17" ht="15" customHeight="1" x14ac:dyDescent="0.25">
      <c r="A1" s="2" t="s">
        <v>2</v>
      </c>
      <c r="B1" s="39" t="s">
        <v>19</v>
      </c>
      <c r="C1" s="39"/>
      <c r="D1" s="39"/>
      <c r="E1" s="39"/>
      <c r="F1" s="39"/>
      <c r="G1" s="39"/>
      <c r="H1" s="39"/>
      <c r="L1" s="26"/>
      <c r="M1" s="26"/>
      <c r="N1" s="26"/>
      <c r="O1" s="26"/>
      <c r="P1" s="26"/>
      <c r="Q1" s="26"/>
    </row>
    <row r="3" spans="1:17" x14ac:dyDescent="0.25">
      <c r="A3" s="25" t="s">
        <v>10</v>
      </c>
      <c r="B3" s="38" t="s">
        <v>0</v>
      </c>
      <c r="C3" s="38"/>
      <c r="D3" s="38"/>
      <c r="E3" s="38"/>
      <c r="F3" s="38"/>
      <c r="G3" s="38"/>
      <c r="H3" s="38"/>
    </row>
    <row r="4" spans="1:17" x14ac:dyDescent="0.25">
      <c r="A4" s="3" t="s">
        <v>7</v>
      </c>
      <c r="B4" s="4">
        <v>2016</v>
      </c>
      <c r="C4" s="3">
        <f t="shared" ref="C4:H4" si="0">B4+1</f>
        <v>2017</v>
      </c>
      <c r="D4" s="3">
        <f t="shared" si="0"/>
        <v>2018</v>
      </c>
      <c r="E4" s="3">
        <f t="shared" si="0"/>
        <v>2019</v>
      </c>
      <c r="F4" s="3">
        <f t="shared" si="0"/>
        <v>2020</v>
      </c>
      <c r="G4" s="3">
        <f t="shared" si="0"/>
        <v>2021</v>
      </c>
      <c r="H4" s="3">
        <f t="shared" si="0"/>
        <v>2022</v>
      </c>
      <c r="I4" s="5" t="s">
        <v>3</v>
      </c>
    </row>
    <row r="5" spans="1:17" x14ac:dyDescent="0.25">
      <c r="A5" s="6" t="s">
        <v>14</v>
      </c>
      <c r="B5" s="7">
        <v>-24000</v>
      </c>
      <c r="C5" s="7">
        <v>7000</v>
      </c>
      <c r="D5" s="7">
        <v>2000</v>
      </c>
      <c r="E5" s="7">
        <v>9000</v>
      </c>
      <c r="F5" s="7">
        <v>11000</v>
      </c>
      <c r="G5" s="7">
        <v>2000</v>
      </c>
      <c r="H5" s="7">
        <v>7000</v>
      </c>
      <c r="I5" s="9">
        <f>IRR(B5:H5)</f>
        <v>0.14736508485333122</v>
      </c>
    </row>
    <row r="6" spans="1:17" ht="12.75" customHeight="1" x14ac:dyDescent="0.25">
      <c r="A6" s="10" t="s">
        <v>15</v>
      </c>
      <c r="B6" s="7">
        <v>-8000</v>
      </c>
      <c r="C6" s="7">
        <v>2000</v>
      </c>
      <c r="D6" s="7">
        <v>3000</v>
      </c>
      <c r="E6" s="7">
        <v>4000</v>
      </c>
      <c r="F6" s="7">
        <v>2500</v>
      </c>
      <c r="G6" s="7">
        <v>1500</v>
      </c>
      <c r="H6" s="7">
        <v>1500</v>
      </c>
      <c r="I6" s="9">
        <f>IRR(B6:H6)</f>
        <v>0.21979067291638232</v>
      </c>
    </row>
    <row r="7" spans="1:17" ht="12.75" customHeight="1" x14ac:dyDescent="0.25">
      <c r="A7" s="33" t="s">
        <v>12</v>
      </c>
      <c r="B7" s="13">
        <f>B5-B6</f>
        <v>-16000</v>
      </c>
      <c r="C7" s="13">
        <f t="shared" ref="C7:H7" si="1">C5-C6</f>
        <v>5000</v>
      </c>
      <c r="D7" s="13">
        <f t="shared" si="1"/>
        <v>-1000</v>
      </c>
      <c r="E7" s="13">
        <f t="shared" si="1"/>
        <v>5000</v>
      </c>
      <c r="F7" s="13">
        <f t="shared" si="1"/>
        <v>8500</v>
      </c>
      <c r="G7" s="13">
        <f t="shared" si="1"/>
        <v>500</v>
      </c>
      <c r="H7" s="13">
        <f t="shared" si="1"/>
        <v>5500</v>
      </c>
      <c r="I7" s="14">
        <f>IRR(B7:H7)</f>
        <v>0.11374772644069209</v>
      </c>
    </row>
    <row r="9" spans="1:17" x14ac:dyDescent="0.25">
      <c r="A9" s="25" t="s">
        <v>6</v>
      </c>
      <c r="B9" s="38" t="s">
        <v>1</v>
      </c>
      <c r="C9" s="38"/>
      <c r="D9" s="38"/>
      <c r="E9" s="38"/>
      <c r="F9" s="38"/>
      <c r="G9" s="38"/>
      <c r="H9" s="38"/>
    </row>
    <row r="10" spans="1:17" x14ac:dyDescent="0.25">
      <c r="A10" s="3" t="s">
        <v>7</v>
      </c>
      <c r="B10" s="15">
        <v>0</v>
      </c>
      <c r="C10" s="15">
        <v>0.05</v>
      </c>
      <c r="D10" s="16">
        <f>C10+$C$10</f>
        <v>0.1</v>
      </c>
      <c r="E10" s="16">
        <f>D10+$C$10</f>
        <v>0.15000000000000002</v>
      </c>
      <c r="F10" s="16">
        <f>E10+$C$10</f>
        <v>0.2</v>
      </c>
      <c r="G10" s="16">
        <f>F10+$C$10</f>
        <v>0.25</v>
      </c>
      <c r="H10" s="16">
        <f>G10+$C$10</f>
        <v>0.3</v>
      </c>
    </row>
    <row r="11" spans="1:17" x14ac:dyDescent="0.25">
      <c r="A11" s="17" t="str">
        <f>A5</f>
        <v>Gamma</v>
      </c>
      <c r="B11" s="18">
        <f>NPV(B10,$B5:$H$5)*(1+B10)</f>
        <v>14000</v>
      </c>
      <c r="C11" s="18">
        <f>NPV(C10,$B5:$H$5)*(1+C10)</f>
        <v>8095.5513424700584</v>
      </c>
      <c r="D11" s="18">
        <f>NPV(D10,$B5:$H$5)*(1+D10)</f>
        <v>3484.6702992445566</v>
      </c>
      <c r="E11" s="18">
        <f>NPV(E10,$B5:$H$5)*(1+E10)</f>
        <v>-173.17770827855838</v>
      </c>
      <c r="F11" s="18">
        <f>NPV(F10,$B5:$H$5)*(1+F10)</f>
        <v>-3116.6195130315473</v>
      </c>
      <c r="G11" s="18">
        <f>NPV(G10,$B5:$H$5)*(1+G10)</f>
        <v>-5516.0320000000002</v>
      </c>
      <c r="H11" s="18">
        <f>NPV(H10,$B5:$H$5)*(1+H10)</f>
        <v>-7495.1600529459547</v>
      </c>
    </row>
    <row r="12" spans="1:17" x14ac:dyDescent="0.25">
      <c r="A12" s="17" t="str">
        <f>A6</f>
        <v>Delta</v>
      </c>
      <c r="B12" s="18">
        <f>NPV(B10,$B$6:$H6)*(1+B10)</f>
        <v>6500</v>
      </c>
      <c r="C12" s="18">
        <f>NPV(C10,$B$6:$H6)*(1+C10)</f>
        <v>4432.569265899293</v>
      </c>
      <c r="D12" s="18">
        <f>NPV(D10,$B$6:$H6)*(1+D10)</f>
        <v>2788.4063828454082</v>
      </c>
      <c r="E12" s="18">
        <f>NPV(E10,$B$6:$H6)*(1+E10)</f>
        <v>1461.2659771982744</v>
      </c>
      <c r="F12" s="18">
        <f>NPV(F10,$B$6:$H6)*(1+F10)</f>
        <v>375.61085390946499</v>
      </c>
      <c r="G12" s="18">
        <f>NPV(G10,$B$6:$H6)*(1+G10)</f>
        <v>-523.26400000000001</v>
      </c>
      <c r="H12" s="18">
        <f>NPV(H10,$B$6:$H6)*(1+H10)</f>
        <v>-1275.6485703080459</v>
      </c>
    </row>
    <row r="13" spans="1:17" ht="15.75" thickBot="1" x14ac:dyDescent="0.3">
      <c r="A13" s="36" t="str">
        <f>A7</f>
        <v>Differanse</v>
      </c>
      <c r="B13" s="37">
        <f>NPV(B10,$B$7:$H7)*(1+B10)</f>
        <v>7500</v>
      </c>
      <c r="C13" s="37">
        <f>NPV(C10,$B$7:$H7)*(1+C10)</f>
        <v>3662.9820765707682</v>
      </c>
      <c r="D13" s="37">
        <f>NPV(D10,$B$7:$H7)*(1+D10)</f>
        <v>696.26391639914618</v>
      </c>
      <c r="E13" s="37">
        <f>NPV(E10,$B$7:$H7)*(1+E10)</f>
        <v>-1634.4436854768337</v>
      </c>
      <c r="F13" s="37">
        <f>NPV(F10,$B$7:$H7)*(1+F10)</f>
        <v>-3492.2303669410148</v>
      </c>
      <c r="G13" s="37">
        <f>NPV(G10,$B$7:$H7)*(1+G10)</f>
        <v>-4992.768</v>
      </c>
      <c r="H13" s="37">
        <f>NPV(H10,$B$7:$H7)*(1+H10)</f>
        <v>-6219.5114826379104</v>
      </c>
    </row>
    <row r="14" spans="1:17" ht="15.75" thickTop="1" x14ac:dyDescent="0.25"/>
    <row r="15" spans="1:17" x14ac:dyDescent="0.25">
      <c r="K15" s="20"/>
    </row>
    <row r="19" spans="2:16" x14ac:dyDescent="0.25">
      <c r="P19" s="1" t="s">
        <v>11</v>
      </c>
    </row>
    <row r="26" spans="2:16" x14ac:dyDescent="0.25">
      <c r="B26" s="20">
        <f t="shared" ref="B26:G26" si="2">C10*100</f>
        <v>5</v>
      </c>
      <c r="C26" s="20">
        <f t="shared" si="2"/>
        <v>10</v>
      </c>
      <c r="D26" s="20">
        <f t="shared" si="2"/>
        <v>15.000000000000002</v>
      </c>
      <c r="E26" s="20">
        <f t="shared" si="2"/>
        <v>20</v>
      </c>
      <c r="F26" s="20">
        <f t="shared" si="2"/>
        <v>25</v>
      </c>
      <c r="G26" s="20">
        <f t="shared" si="2"/>
        <v>30</v>
      </c>
    </row>
    <row r="34" spans="1:2" x14ac:dyDescent="0.25">
      <c r="B34" s="21"/>
    </row>
    <row r="38" spans="1:2" x14ac:dyDescent="0.25">
      <c r="A38" s="17"/>
    </row>
    <row r="54" spans="2:8" x14ac:dyDescent="0.25">
      <c r="B54" s="22"/>
      <c r="C54" s="23"/>
      <c r="D54" s="23"/>
      <c r="E54" s="23"/>
      <c r="F54" s="23"/>
      <c r="G54" s="23"/>
      <c r="H54" s="23"/>
    </row>
  </sheetData>
  <mergeCells count="3">
    <mergeCell ref="B3:H3"/>
    <mergeCell ref="B9:H9"/>
    <mergeCell ref="B1:H1"/>
  </mergeCells>
  <printOptions gridLines="1"/>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3"/>
  <sheetViews>
    <sheetView zoomScale="140" zoomScaleNormal="140" workbookViewId="0"/>
  </sheetViews>
  <sheetFormatPr baseColWidth="10" defaultColWidth="9.140625" defaultRowHeight="15" outlineLevelRow="1" outlineLevelCol="1" x14ac:dyDescent="0.25"/>
  <cols>
    <col min="1" max="1" width="15.85546875" style="1" customWidth="1"/>
    <col min="2" max="2" width="11" style="1" customWidth="1"/>
    <col min="3" max="3" width="8.7109375" style="1" customWidth="1"/>
    <col min="4" max="4" width="13.28515625" style="1" customWidth="1"/>
    <col min="5" max="5" width="9.5703125" style="1" customWidth="1"/>
    <col min="6" max="6" width="13.28515625" style="1" customWidth="1"/>
    <col min="7" max="7" width="14.140625" style="1" customWidth="1"/>
    <col min="8" max="8" width="8.42578125" style="1" customWidth="1"/>
    <col min="9" max="22" width="7.85546875" style="1" hidden="1" customWidth="1" outlineLevel="1"/>
    <col min="23" max="23" width="9.140625" style="1" collapsed="1"/>
    <col min="24" max="16384" width="9.140625" style="1"/>
  </cols>
  <sheetData>
    <row r="1" spans="1:34" ht="15" customHeight="1" x14ac:dyDescent="0.25">
      <c r="A1" s="2" t="s">
        <v>2</v>
      </c>
    </row>
    <row r="2" spans="1:34" ht="15" customHeight="1" x14ac:dyDescent="0.25">
      <c r="B2" s="39" t="s">
        <v>18</v>
      </c>
      <c r="C2" s="39"/>
      <c r="D2" s="39"/>
      <c r="E2" s="39"/>
      <c r="F2" s="39"/>
      <c r="G2" s="39"/>
      <c r="H2" s="39"/>
    </row>
    <row r="3" spans="1:34" ht="15" customHeight="1" x14ac:dyDescent="0.25">
      <c r="A3" s="1" t="s">
        <v>13</v>
      </c>
      <c r="B3" s="2">
        <v>1</v>
      </c>
    </row>
    <row r="4" spans="1:34" x14ac:dyDescent="0.25">
      <c r="A4" s="30" t="s">
        <v>10</v>
      </c>
      <c r="B4" s="5" t="str">
        <f>IF(B3=1,"Investering","Låneopptak")</f>
        <v>Investering</v>
      </c>
      <c r="C4" s="5" t="s">
        <v>4</v>
      </c>
      <c r="D4" s="5" t="s">
        <v>5</v>
      </c>
      <c r="E4" s="5" t="str">
        <f>IF(B3=1,"Restverdi","Restlån")</f>
        <v>Restverdi</v>
      </c>
      <c r="F4" s="5" t="str">
        <f>IF(B3=1,"Internrente","Effektiv rente")</f>
        <v>Internrente</v>
      </c>
      <c r="G4" s="5" t="s">
        <v>1</v>
      </c>
      <c r="H4" s="5" t="s">
        <v>6</v>
      </c>
      <c r="Y4" s="26"/>
      <c r="Z4" s="26"/>
      <c r="AA4" s="26"/>
      <c r="AB4" s="26"/>
      <c r="AC4" s="26"/>
      <c r="AD4" s="26"/>
      <c r="AE4" s="26"/>
      <c r="AF4" s="26"/>
      <c r="AG4" s="26"/>
      <c r="AH4" s="26"/>
    </row>
    <row r="5" spans="1:34" x14ac:dyDescent="0.25">
      <c r="A5" s="10" t="s">
        <v>16</v>
      </c>
      <c r="B5" s="7">
        <v>-220</v>
      </c>
      <c r="C5" s="7">
        <v>70</v>
      </c>
      <c r="D5" s="7">
        <v>5</v>
      </c>
      <c r="E5" s="7">
        <v>50</v>
      </c>
      <c r="F5" s="27">
        <f>RATE(D5,C5,B5,E5)</f>
        <v>0.2179361321694471</v>
      </c>
      <c r="G5" s="28">
        <v>0.06</v>
      </c>
      <c r="H5" s="8">
        <f>-PV(G5,D5,C5,E5)+B5</f>
        <v>112.22837363290313</v>
      </c>
      <c r="I5" s="8"/>
      <c r="J5" s="8"/>
      <c r="K5" s="8"/>
      <c r="W5" s="9"/>
    </row>
    <row r="6" spans="1:34" ht="12.75" hidden="1" customHeight="1" outlineLevel="1" x14ac:dyDescent="0.25">
      <c r="A6" s="11" t="s">
        <v>17</v>
      </c>
      <c r="B6" s="12">
        <v>-200</v>
      </c>
      <c r="C6" s="12">
        <v>45</v>
      </c>
      <c r="D6" s="12">
        <v>8</v>
      </c>
      <c r="E6" s="12">
        <v>0</v>
      </c>
      <c r="F6" s="31">
        <f>RATE(D6,C6,B6,E6)</f>
        <v>0.152928514040373</v>
      </c>
      <c r="G6" s="32">
        <v>0.09</v>
      </c>
      <c r="H6" s="13">
        <f>-PV(G6,D6,C6,E6)+B6</f>
        <v>49.066860163615956</v>
      </c>
      <c r="I6" s="8"/>
      <c r="J6" s="8"/>
      <c r="K6" s="8"/>
      <c r="W6" s="9"/>
    </row>
    <row r="7" spans="1:34" ht="12.75" customHeight="1" collapsed="1" x14ac:dyDescent="0.25">
      <c r="A7" s="29"/>
      <c r="B7" s="7"/>
      <c r="C7" s="7"/>
      <c r="D7" s="7"/>
      <c r="E7" s="7"/>
      <c r="F7" s="27"/>
      <c r="G7" s="28"/>
      <c r="H7" s="8"/>
      <c r="I7" s="8"/>
      <c r="J7" s="8"/>
      <c r="K7" s="8"/>
      <c r="W7" s="9"/>
    </row>
    <row r="8" spans="1:34" x14ac:dyDescent="0.25">
      <c r="B8" s="38" t="s">
        <v>1</v>
      </c>
      <c r="C8" s="38"/>
      <c r="D8" s="38"/>
      <c r="E8" s="38"/>
      <c r="F8" s="38"/>
      <c r="G8" s="38"/>
      <c r="H8" s="38"/>
    </row>
    <row r="9" spans="1:34" x14ac:dyDescent="0.25">
      <c r="A9" s="30" t="s">
        <v>6</v>
      </c>
      <c r="B9" s="35">
        <v>0</v>
      </c>
      <c r="C9" s="15">
        <v>0.05</v>
      </c>
      <c r="D9" s="16">
        <f>C9+$C$9</f>
        <v>0.1</v>
      </c>
      <c r="E9" s="16">
        <f>D9+$C$9</f>
        <v>0.15000000000000002</v>
      </c>
      <c r="F9" s="16">
        <f>E9+$C$9</f>
        <v>0.2</v>
      </c>
      <c r="G9" s="16">
        <f>F9+$C$9</f>
        <v>0.25</v>
      </c>
      <c r="H9" s="16">
        <f>G9+$C$9</f>
        <v>0.3</v>
      </c>
    </row>
    <row r="10" spans="1:34" x14ac:dyDescent="0.25">
      <c r="A10" s="17" t="str">
        <f>A5</f>
        <v>Kappa</v>
      </c>
      <c r="B10" s="18">
        <f>-PV(B9,$D$5,$C$5,$E$5)+$B$5</f>
        <v>180</v>
      </c>
      <c r="C10" s="18">
        <f t="shared" ref="C10:H10" si="0">-PV(C9,$D$5,$C$5,$E$5)+$B$5</f>
        <v>122.23967526758042</v>
      </c>
      <c r="D10" s="18">
        <f t="shared" si="0"/>
        <v>76.401140011549273</v>
      </c>
      <c r="E10" s="18">
        <f t="shared" si="0"/>
        <v>39.509693625712487</v>
      </c>
      <c r="F10" s="18">
        <f t="shared" si="0"/>
        <v>9.4367283950617207</v>
      </c>
      <c r="G10" s="18">
        <f t="shared" si="0"/>
        <v>-15.366399999999999</v>
      </c>
      <c r="H10" s="18">
        <f t="shared" si="0"/>
        <v>-36.043663629532432</v>
      </c>
      <c r="I10" s="19"/>
    </row>
    <row r="11" spans="1:34" ht="15.75" hidden="1" outlineLevel="1" thickBot="1" x14ac:dyDescent="0.3">
      <c r="A11" s="36" t="str">
        <f>A6</f>
        <v>Lambda</v>
      </c>
      <c r="B11" s="37">
        <f>-PV(B9,$D$6,$C$6,$E$6)+$B$6</f>
        <v>160</v>
      </c>
      <c r="C11" s="37">
        <f t="shared" ref="C11:H11" si="1">-PV(C9,$D$6,$C$6,$E$6)+$B$6</f>
        <v>90.844574174181503</v>
      </c>
      <c r="D11" s="37">
        <f t="shared" si="1"/>
        <v>40.071678905620075</v>
      </c>
      <c r="E11" s="37">
        <f t="shared" si="1"/>
        <v>1.9294678461496915</v>
      </c>
      <c r="F11" s="37">
        <f t="shared" si="1"/>
        <v>-27.327808856310043</v>
      </c>
      <c r="G11" s="37">
        <f t="shared" si="1"/>
        <v>-50.198988799999995</v>
      </c>
      <c r="H11" s="37">
        <f t="shared" si="1"/>
        <v>-68.388421097603839</v>
      </c>
    </row>
    <row r="12" spans="1:34" collapsed="1" x14ac:dyDescent="0.25">
      <c r="A12" s="17"/>
      <c r="B12" s="18"/>
      <c r="C12" s="18"/>
      <c r="D12" s="18"/>
      <c r="E12" s="18"/>
      <c r="F12" s="18"/>
      <c r="G12" s="18"/>
      <c r="H12" s="18"/>
    </row>
    <row r="14" spans="1:34" x14ac:dyDescent="0.25">
      <c r="Y14" s="20"/>
    </row>
    <row r="25" spans="2:7" x14ac:dyDescent="0.25">
      <c r="B25" s="20">
        <f t="shared" ref="B25:G25" si="2">C9</f>
        <v>0.05</v>
      </c>
      <c r="C25" s="20">
        <f t="shared" si="2"/>
        <v>0.1</v>
      </c>
      <c r="D25" s="20">
        <f t="shared" si="2"/>
        <v>0.15000000000000002</v>
      </c>
      <c r="E25" s="20">
        <f t="shared" si="2"/>
        <v>0.2</v>
      </c>
      <c r="F25" s="20">
        <f t="shared" si="2"/>
        <v>0.25</v>
      </c>
      <c r="G25" s="20">
        <f t="shared" si="2"/>
        <v>0.3</v>
      </c>
    </row>
    <row r="33" spans="1:2" x14ac:dyDescent="0.25">
      <c r="B33" s="21"/>
    </row>
    <row r="37" spans="1:2" x14ac:dyDescent="0.25">
      <c r="A37" s="17"/>
    </row>
    <row r="53" spans="2:8" x14ac:dyDescent="0.25">
      <c r="B53" s="22"/>
      <c r="C53" s="23"/>
      <c r="D53" s="23"/>
      <c r="E53" s="23"/>
      <c r="F53" s="23"/>
      <c r="G53" s="23"/>
      <c r="H53" s="23"/>
    </row>
  </sheetData>
  <mergeCells count="2">
    <mergeCell ref="B8:H8"/>
    <mergeCell ref="B2:H2"/>
  </mergeCells>
  <printOptions gridLines="1"/>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Fane 1</vt:lpstr>
      <vt:lpstr>Fane 2</vt:lpstr>
      <vt:lpstr>Fane 3</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2008-07-03T08:04:46Z</dcterms:created>
  <dcterms:modified xsi:type="dcterms:W3CDTF">2015-11-20T13:19:17Z</dcterms:modified>
</cp:coreProperties>
</file>