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4\"/>
    </mc:Choice>
  </mc:AlternateContent>
  <xr:revisionPtr revIDLastSave="0" documentId="8_{10FC8E86-DA52-4C68-A91D-F2A39584DD1C}" xr6:coauthVersionLast="45" xr6:coauthVersionMax="45" xr10:uidLastSave="{00000000-0000-0000-0000-000000000000}"/>
  <bookViews>
    <workbookView xWindow="29220" yWindow="60" windowWidth="25275" windowHeight="15495" activeTab="5" xr2:uid="{00000000-000D-0000-FFFF-FFFF00000000}"/>
  </bookViews>
  <sheets>
    <sheet name="Tabell 4.4" sheetId="2" r:id="rId1"/>
    <sheet name="Figur 4.3" sheetId="3" r:id="rId2"/>
    <sheet name="Figur 4.4" sheetId="5" r:id="rId3"/>
    <sheet name="Figur 4.5" sheetId="6" r:id="rId4"/>
    <sheet name="Figur 4.6" sheetId="13" r:id="rId5"/>
    <sheet name="Figure 4.7" sheetId="7" r:id="rId6"/>
    <sheet name="Figur 4.8" sheetId="1" r:id="rId7"/>
    <sheet name="Figur 4.9" sheetId="15" r:id="rId8"/>
    <sheet name="Figur 4.10" sheetId="8" r:id="rId9"/>
    <sheet name="Figur 4.11" sheetId="11" r:id="rId10"/>
    <sheet name="Figur 4.12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5" l="1"/>
  <c r="E8" i="11"/>
  <c r="E15" i="11" s="1"/>
  <c r="D8" i="11"/>
  <c r="C8" i="11"/>
  <c r="B8" i="11"/>
  <c r="D15" i="11" s="1"/>
  <c r="B13" i="15"/>
  <c r="J12" i="15"/>
  <c r="I12" i="15"/>
  <c r="H12" i="15"/>
  <c r="G12" i="15"/>
  <c r="F12" i="15"/>
  <c r="E12" i="15"/>
  <c r="D12" i="15"/>
  <c r="C12" i="15"/>
  <c r="B12" i="15"/>
  <c r="J11" i="15"/>
  <c r="I11" i="15"/>
  <c r="H11" i="15"/>
  <c r="G11" i="15"/>
  <c r="F11" i="15"/>
  <c r="E11" i="15"/>
  <c r="D11" i="15"/>
  <c r="C11" i="15"/>
  <c r="B11" i="15"/>
  <c r="B25" i="13"/>
  <c r="C25" i="13"/>
  <c r="D25" i="13"/>
  <c r="D26" i="13"/>
  <c r="D24" i="13"/>
  <c r="D23" i="13"/>
  <c r="D22" i="13"/>
  <c r="D21" i="13"/>
  <c r="D20" i="13"/>
  <c r="D19" i="13"/>
  <c r="D18" i="13"/>
  <c r="D17" i="13"/>
  <c r="D16" i="13"/>
  <c r="D15" i="13"/>
  <c r="D14" i="13"/>
  <c r="C26" i="13"/>
  <c r="C24" i="13"/>
  <c r="C23" i="13"/>
  <c r="C22" i="13"/>
  <c r="C21" i="13"/>
  <c r="C20" i="13"/>
  <c r="C19" i="13"/>
  <c r="C18" i="13"/>
  <c r="C17" i="13"/>
  <c r="C16" i="13"/>
  <c r="C15" i="13"/>
  <c r="C14" i="13"/>
  <c r="B26" i="13"/>
  <c r="B24" i="13"/>
  <c r="B23" i="13"/>
  <c r="B22" i="13"/>
  <c r="B21" i="13"/>
  <c r="B20" i="13"/>
  <c r="B19" i="13"/>
  <c r="B18" i="13"/>
  <c r="B17" i="13"/>
  <c r="B16" i="13"/>
  <c r="B15" i="13"/>
  <c r="B14" i="13"/>
  <c r="J13" i="8"/>
  <c r="I13" i="8"/>
  <c r="J12" i="8"/>
  <c r="I12" i="8"/>
  <c r="C16" i="12"/>
  <c r="D16" i="12"/>
  <c r="E16" i="12" s="1"/>
  <c r="F16" i="12" s="1"/>
  <c r="G16" i="12" s="1"/>
  <c r="G14" i="12"/>
  <c r="F14" i="12"/>
  <c r="E14" i="12"/>
  <c r="D14" i="12"/>
  <c r="C14" i="12"/>
  <c r="B14" i="12"/>
  <c r="B15" i="12" s="1"/>
  <c r="C15" i="12" s="1"/>
  <c r="B9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I14" i="11"/>
  <c r="I13" i="11"/>
  <c r="B14" i="11"/>
  <c r="B13" i="11"/>
  <c r="H14" i="11"/>
  <c r="G14" i="11"/>
  <c r="F14" i="11"/>
  <c r="E14" i="11"/>
  <c r="D14" i="11"/>
  <c r="C14" i="11"/>
  <c r="H13" i="11"/>
  <c r="G13" i="11"/>
  <c r="F13" i="11"/>
  <c r="E13" i="11"/>
  <c r="D13" i="11"/>
  <c r="C13" i="11"/>
  <c r="H13" i="8"/>
  <c r="G13" i="8"/>
  <c r="F13" i="8"/>
  <c r="E13" i="8"/>
  <c r="D13" i="8"/>
  <c r="C13" i="8"/>
  <c r="B13" i="8"/>
  <c r="H12" i="8"/>
  <c r="G12" i="8"/>
  <c r="F12" i="8"/>
  <c r="E12" i="8"/>
  <c r="D12" i="8"/>
  <c r="C12" i="8"/>
  <c r="B12" i="8"/>
  <c r="C8" i="8"/>
  <c r="B8" i="8"/>
  <c r="I14" i="8" s="1"/>
  <c r="B16" i="8"/>
  <c r="D7" i="2"/>
  <c r="D6" i="2"/>
  <c r="C8" i="2"/>
  <c r="D8" i="2"/>
  <c r="B8" i="2"/>
  <c r="B12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B11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G7" i="6"/>
  <c r="N12" i="6" s="1"/>
  <c r="F7" i="6"/>
  <c r="E7" i="6"/>
  <c r="D7" i="6"/>
  <c r="M12" i="6" s="1"/>
  <c r="O12" i="6"/>
  <c r="C7" i="6"/>
  <c r="B7" i="6"/>
  <c r="B13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D9" i="3"/>
  <c r="E9" i="3"/>
  <c r="F9" i="3"/>
  <c r="G9" i="3"/>
  <c r="C9" i="3"/>
  <c r="B9" i="3"/>
  <c r="B10" i="3"/>
  <c r="F12" i="6"/>
  <c r="H15" i="11" l="1"/>
  <c r="G15" i="11"/>
  <c r="K12" i="6"/>
  <c r="J14" i="8"/>
  <c r="B14" i="8"/>
  <c r="C15" i="11"/>
  <c r="F15" i="11"/>
  <c r="P12" i="6"/>
  <c r="B15" i="11"/>
  <c r="Q12" i="6"/>
  <c r="D15" i="12"/>
  <c r="E15" i="12" s="1"/>
  <c r="F15" i="12" s="1"/>
  <c r="G15" i="12" s="1"/>
  <c r="I15" i="11"/>
  <c r="H14" i="8"/>
  <c r="E14" i="8"/>
  <c r="C12" i="6"/>
  <c r="G12" i="6"/>
  <c r="D12" i="6"/>
  <c r="J12" i="6"/>
  <c r="C14" i="8"/>
  <c r="D14" i="8"/>
  <c r="E12" i="6"/>
  <c r="I12" i="6"/>
  <c r="B12" i="6"/>
  <c r="G14" i="8"/>
  <c r="F14" i="8"/>
  <c r="H12" i="6"/>
  <c r="L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Her beregnes nåverdiprofil for to oppgitte kontantstrømmer og deres differansenkontanstrøm. Levetiden er tre perioder.  Modellen brukes i figur 4.11.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A00-000001000000}">
      <text>
        <r>
          <rPr>
            <sz val="9"/>
            <color indexed="81"/>
            <rFont val="Tahoma"/>
            <family val="2"/>
          </rPr>
          <t xml:space="preserve">Her beregnes nårverid pr. kontanstrømselement og akkulumert nåverdi for en kontanstrøm med inntil 10 perioders levetid. Modellen brukes i figur 4.12.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4.3.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ti perioders levetid.  Modellen brukes i figur 4.4.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Her beregnes nåverdiprofil for to speilvendte kontanstrømmer med inntil 20 perioders levetid.  Modellen brukes i figur 4.5.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Her beregnes nåverdiprofil for tre kontanstrømmer med to perioders levetid.  Modellen brukes i figur 4.6.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4.7.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4.8.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700-000001000000}">
      <text>
        <r>
          <rPr>
            <sz val="9"/>
            <color indexed="81"/>
            <rFont val="Tahoma"/>
            <family val="2"/>
          </rPr>
          <t xml:space="preserve">Dette regnearket beregner og tegner nåverdiprofil for to gjensidig utelukkende investeringsprosjekter. Prosjektene har 1 års levetid. Modellen er brukt i figur 4.9.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Her beregnes nåverdiprofil for to prosjekter og deres differanseprosjekt.  Prosjektene har levetid på en periode.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<sst xmlns="http://schemas.openxmlformats.org/spreadsheetml/2006/main" count="196" uniqueCount="30">
  <si>
    <t xml:space="preserve"> </t>
  </si>
  <si>
    <t>Nåverdi</t>
  </si>
  <si>
    <t>Kontantstrøm</t>
  </si>
  <si>
    <t>Diskonteringsrente, %</t>
  </si>
  <si>
    <t>Tidspunkt</t>
  </si>
  <si>
    <t>Internrente</t>
  </si>
  <si>
    <t>Prosjekt</t>
  </si>
  <si>
    <t>A</t>
  </si>
  <si>
    <t>B</t>
  </si>
  <si>
    <t>A-B</t>
  </si>
  <si>
    <t>Kontantstrøm på tidspunkt</t>
  </si>
  <si>
    <t>Intern-</t>
  </si>
  <si>
    <t>rente</t>
  </si>
  <si>
    <t>NV, A</t>
  </si>
  <si>
    <t>NV, B</t>
  </si>
  <si>
    <t>C</t>
  </si>
  <si>
    <t>D</t>
  </si>
  <si>
    <t>E</t>
  </si>
  <si>
    <t>NV, D</t>
  </si>
  <si>
    <t>NV, E</t>
  </si>
  <si>
    <t>Kontanstrøm</t>
  </si>
  <si>
    <t>Akkululert nåverdi</t>
  </si>
  <si>
    <t>Udiskontert</t>
  </si>
  <si>
    <t>Kapitalkostnad, %</t>
  </si>
  <si>
    <t>NV, D-E</t>
  </si>
  <si>
    <t>D-E</t>
  </si>
  <si>
    <t xml:space="preserve">Les dette </t>
  </si>
  <si>
    <t>Les dette</t>
  </si>
  <si>
    <t>Finansieringsprosjekt</t>
  </si>
  <si>
    <t>Investeringsprosjekt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</si>
</sst>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_ ;[Red]\-#,##0\ "/>
  </numFmts>
  <fonts count="12" x14ac:knownFonts="1">
    <font>
      <sz val="10"/>
      <name val="Arial"/>
    </font>
    <font>
      <sz val="8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color indexed="9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3" fontId="5" fillId="0" borderId="0" xfId="0" applyNumberFormat="1" applyFont="1" applyBorder="1" applyAlignment="1">
      <alignment horizontal="center"/>
    </xf>
    <xf numFmtId="0" fontId="2" fillId="0" borderId="0" xfId="0" applyFont="1" applyBorder="1"/>
    <xf numFmtId="1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 applyAlignment="1"/>
    <xf numFmtId="0" fontId="2" fillId="0" borderId="3" xfId="0" applyFont="1" applyBorder="1"/>
    <xf numFmtId="0" fontId="3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165" fontId="6" fillId="0" borderId="0" xfId="0" applyNumberFormat="1" applyFont="1"/>
    <xf numFmtId="3" fontId="2" fillId="0" borderId="1" xfId="0" applyNumberFormat="1" applyFont="1" applyBorder="1"/>
    <xf numFmtId="0" fontId="2" fillId="0" borderId="4" xfId="0" applyFont="1" applyBorder="1"/>
    <xf numFmtId="3" fontId="2" fillId="0" borderId="0" xfId="0" applyNumberFormat="1" applyFont="1" applyAlignment="1"/>
    <xf numFmtId="0" fontId="3" fillId="0" borderId="1" xfId="0" applyFont="1" applyBorder="1"/>
    <xf numFmtId="0" fontId="6" fillId="0" borderId="3" xfId="0" applyFont="1" applyBorder="1" applyAlignment="1">
      <alignment horizontal="left"/>
    </xf>
    <xf numFmtId="165" fontId="6" fillId="0" borderId="3" xfId="0" applyNumberFormat="1" applyFont="1" applyBorder="1"/>
    <xf numFmtId="0" fontId="9" fillId="0" borderId="0" xfId="0" applyFont="1"/>
    <xf numFmtId="0" fontId="9" fillId="0" borderId="1" xfId="0" applyFont="1" applyBorder="1"/>
    <xf numFmtId="3" fontId="2" fillId="0" borderId="0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9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6" fillId="0" borderId="0" xfId="0" applyFont="1" applyBorder="1"/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center"/>
    </xf>
    <xf numFmtId="0" fontId="6" fillId="0" borderId="4" xfId="0" applyFont="1" applyBorder="1"/>
    <xf numFmtId="1" fontId="6" fillId="0" borderId="4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" fontId="6" fillId="0" borderId="0" xfId="0" applyNumberFormat="1" applyFont="1" applyBorder="1" applyAlignment="1">
      <alignment horizontal="right"/>
    </xf>
    <xf numFmtId="3" fontId="6" fillId="0" borderId="0" xfId="0" applyNumberFormat="1" applyFont="1"/>
    <xf numFmtId="3" fontId="6" fillId="0" borderId="3" xfId="0" applyNumberFormat="1" applyFont="1" applyBorder="1"/>
    <xf numFmtId="3" fontId="1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4.3'!$B$29:$G$29</c:f>
              <c:numCache>
                <c:formatCode>#,##0</c:formatCode>
                <c:ptCount val="6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</c:numCache>
            </c:numRef>
          </c:cat>
          <c:val>
            <c:numRef>
              <c:f>'Figur 4.3'!$B$9:$G$9</c:f>
              <c:numCache>
                <c:formatCode>0</c:formatCode>
                <c:ptCount val="6"/>
                <c:pt idx="0">
                  <c:v>60</c:v>
                </c:pt>
                <c:pt idx="1">
                  <c:v>41.269841269841237</c:v>
                </c:pt>
                <c:pt idx="2">
                  <c:v>24.793388429752042</c:v>
                </c:pt>
                <c:pt idx="3">
                  <c:v>10.207939508506655</c:v>
                </c:pt>
                <c:pt idx="4">
                  <c:v>-2.777777777777743</c:v>
                </c:pt>
                <c:pt idx="5">
                  <c:v>-14.400000000000006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7-4631-8D4A-3F708646D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6648"/>
        <c:axId val="1"/>
      </c:lineChart>
      <c:catAx>
        <c:axId val="342946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30769346139424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664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989319066558"/>
          <c:y val="9.5238435920458164E-2"/>
          <c:w val="0.60588351310415345"/>
          <c:h val="0.72527731970195064"/>
        </c:manualLayout>
      </c:layout>
      <c:barChart>
        <c:barDir val="col"/>
        <c:grouping val="clustered"/>
        <c:varyColors val="0"/>
        <c:ser>
          <c:idx val="0"/>
          <c:order val="0"/>
          <c:tx>
            <c:v>Diskontert</c:v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'Figur 4.12'!$B$12:$G$12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'Figur 4.12'!$B$15:$G$15</c:f>
              <c:numCache>
                <c:formatCode>#,##0</c:formatCode>
                <c:ptCount val="6"/>
                <c:pt idx="0">
                  <c:v>-500</c:v>
                </c:pt>
                <c:pt idx="1">
                  <c:v>-409.09090909090912</c:v>
                </c:pt>
                <c:pt idx="2">
                  <c:v>-243.80165289256203</c:v>
                </c:pt>
                <c:pt idx="3">
                  <c:v>-93.538692712246529</c:v>
                </c:pt>
                <c:pt idx="4">
                  <c:v>8.9133255925140418</c:v>
                </c:pt>
                <c:pt idx="5">
                  <c:v>257.28185481617606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D-47DA-AA76-EF4D76F85487}"/>
            </c:ext>
          </c:extLst>
        </c:ser>
        <c:ser>
          <c:idx val="1"/>
          <c:order val="1"/>
          <c:tx>
            <c:v>Udiskontert</c:v>
          </c:tx>
          <c:spPr>
            <a:ln w="12700">
              <a:solidFill>
                <a:srgbClr val="FF00FF"/>
              </a:solidFill>
              <a:prstDash val="solid"/>
            </a:ln>
          </c:spPr>
          <c:invertIfNegative val="0"/>
          <c:val>
            <c:numRef>
              <c:f>'Figur 4.12'!$B$16:$G$16</c:f>
              <c:numCache>
                <c:formatCode>#,##0</c:formatCode>
                <c:ptCount val="6"/>
                <c:pt idx="0">
                  <c:v>-500</c:v>
                </c:pt>
                <c:pt idx="1">
                  <c:v>-400</c:v>
                </c:pt>
                <c:pt idx="2">
                  <c:v>-200</c:v>
                </c:pt>
                <c:pt idx="3">
                  <c:v>0</c:v>
                </c:pt>
                <c:pt idx="4">
                  <c:v>150</c:v>
                </c:pt>
                <c:pt idx="5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D-47DA-AA76-EF4D76F8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952880"/>
        <c:axId val="1"/>
      </c:barChart>
      <c:catAx>
        <c:axId val="34295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Tidspunkt</a:t>
                </a:r>
              </a:p>
            </c:rich>
          </c:tx>
          <c:layout>
            <c:manualLayout>
              <c:xMode val="edge"/>
              <c:yMode val="edge"/>
              <c:x val="0.39215768617158148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Kroner, akkumulert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24542201455587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288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17214759919716"/>
          <c:y val="0.92142597559920392"/>
          <c:w val="0.33655704801605685"/>
          <c:h val="7.85740244007960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8-4BA8-8800-6503DD60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128"/>
        <c:axId val="1"/>
      </c:lineChart>
      <c:catAx>
        <c:axId val="342895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1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tx>
            <c:v>Finansieringsprosjekt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E-40DB-A01C-C8DD47CAEC23}"/>
            </c:ext>
          </c:extLst>
        </c:ser>
        <c:ser>
          <c:idx val="1"/>
          <c:order val="1"/>
          <c:tx>
            <c:v>Investeringsprosjekt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4.5'!$B$12:$G$12</c:f>
              <c:numCache>
                <c:formatCode>0</c:formatCode>
                <c:ptCount val="6"/>
                <c:pt idx="0">
                  <c:v>15</c:v>
                </c:pt>
                <c:pt idx="1">
                  <c:v>8.4095686955967182</c:v>
                </c:pt>
                <c:pt idx="2">
                  <c:v>2.3919136133727079</c:v>
                </c:pt>
                <c:pt idx="3">
                  <c:v>-3.1156329319885998</c:v>
                </c:pt>
                <c:pt idx="4">
                  <c:v>-8.1676691472040375</c:v>
                </c:pt>
                <c:pt idx="5">
                  <c:v>-12.811904303605701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E-40DB-A01C-C8DD47CAE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456"/>
        <c:axId val="1"/>
      </c:lineChart>
      <c:catAx>
        <c:axId val="34289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4371690381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57661944303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4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670462975753763"/>
          <c:y val="0.90249488044763637"/>
          <c:w val="0.74659053583214374"/>
          <c:h val="8.285310490034902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 4.6'!$B$13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4.6'!$B$14:$B$26</c:f>
              <c:numCache>
                <c:formatCode>#\ ##0_ ;[Red]\-#\ ##0\ </c:formatCode>
                <c:ptCount val="13"/>
                <c:pt idx="0">
                  <c:v>60</c:v>
                </c:pt>
                <c:pt idx="1">
                  <c:v>52.210688196847372</c:v>
                </c:pt>
                <c:pt idx="2">
                  <c:v>44.822485207100584</c:v>
                </c:pt>
                <c:pt idx="3">
                  <c:v>37.807048771804887</c:v>
                </c:pt>
                <c:pt idx="4">
                  <c:v>31.138545953360733</c:v>
                </c:pt>
                <c:pt idx="5">
                  <c:v>24.793388429752042</c:v>
                </c:pt>
                <c:pt idx="6">
                  <c:v>18.749999999999972</c:v>
                </c:pt>
                <c:pt idx="7">
                  <c:v>12.988611880578588</c:v>
                </c:pt>
                <c:pt idx="8">
                  <c:v>7.4910820451843279</c:v>
                </c:pt>
                <c:pt idx="9">
                  <c:v>2.2407354208560832</c:v>
                </c:pt>
                <c:pt idx="10">
                  <c:v>-2.777777777777743</c:v>
                </c:pt>
                <c:pt idx="11">
                  <c:v>-7.578607901101833</c:v>
                </c:pt>
                <c:pt idx="12">
                  <c:v>-12.174817898022894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D-42DA-9CAD-D89E2656773E}"/>
            </c:ext>
          </c:extLst>
        </c:ser>
        <c:ser>
          <c:idx val="1"/>
          <c:order val="1"/>
          <c:tx>
            <c:strRef>
              <c:f>'Figur 4.6'!$C$13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4.6'!$C$14:$C$26</c:f>
              <c:numCache>
                <c:formatCode>#\ ##0_ ;[Red]\-#\ ##0\ </c:formatCode>
                <c:ptCount val="13"/>
                <c:pt idx="0">
                  <c:v>100</c:v>
                </c:pt>
                <c:pt idx="1">
                  <c:v>86.163014225297957</c:v>
                </c:pt>
                <c:pt idx="2">
                  <c:v>73.017751479289927</c:v>
                </c:pt>
                <c:pt idx="3">
                  <c:v>60.516197935208197</c:v>
                </c:pt>
                <c:pt idx="4">
                  <c:v>48.61454046639227</c:v>
                </c:pt>
                <c:pt idx="5">
                  <c:v>37.272727272727252</c:v>
                </c:pt>
                <c:pt idx="6">
                  <c:v>26.454081632653015</c:v>
                </c:pt>
                <c:pt idx="7">
                  <c:v>16.124961526623508</c:v>
                </c:pt>
                <c:pt idx="8">
                  <c:v>6.2544589774079213</c:v>
                </c:pt>
                <c:pt idx="9">
                  <c:v>-3.1858661304222551</c:v>
                </c:pt>
                <c:pt idx="10">
                  <c:v>-12.222222222222172</c:v>
                </c:pt>
                <c:pt idx="11">
                  <c:v>-20.878796022574591</c:v>
                </c:pt>
                <c:pt idx="12">
                  <c:v>-29.177939646201878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D-42DA-9CAD-D89E2656773E}"/>
            </c:ext>
          </c:extLst>
        </c:ser>
        <c:ser>
          <c:idx val="2"/>
          <c:order val="2"/>
          <c:tx>
            <c:strRef>
              <c:f>'Figur 4.6'!$D$13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4.6'!$D$14:$D$26</c:f>
              <c:numCache>
                <c:formatCode>#\ ##0_ ;[Red]\-#\ ##0\ </c:formatCode>
                <c:ptCount val="13"/>
                <c:pt idx="0">
                  <c:v>50</c:v>
                </c:pt>
                <c:pt idx="1">
                  <c:v>30.526720492118443</c:v>
                </c:pt>
                <c:pt idx="2">
                  <c:v>12.056213017751475</c:v>
                </c:pt>
                <c:pt idx="3">
                  <c:v>-5.4823780704876981</c:v>
                </c:pt>
                <c:pt idx="4">
                  <c:v>-22.153635116598025</c:v>
                </c:pt>
                <c:pt idx="5">
                  <c:v>-38.016528925619923</c:v>
                </c:pt>
                <c:pt idx="6">
                  <c:v>-53.125</c:v>
                </c:pt>
                <c:pt idx="7">
                  <c:v>-67.52847029855343</c:v>
                </c:pt>
                <c:pt idx="8">
                  <c:v>-81.272294887039266</c:v>
                </c:pt>
                <c:pt idx="9">
                  <c:v>-94.398161447859763</c:v>
                </c:pt>
                <c:pt idx="10">
                  <c:v>-106.94444444444434</c:v>
                </c:pt>
                <c:pt idx="11">
                  <c:v>-118.94651975275463</c:v>
                </c:pt>
                <c:pt idx="12">
                  <c:v>-130.43704474505722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D-42DA-9CAD-D89E26567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784"/>
        <c:axId val="1"/>
      </c:lineChart>
      <c:catAx>
        <c:axId val="342895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Kapitalkostnad,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Nåverdi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342895784"/>
        <c:crossesAt val="1"/>
        <c:crossBetween val="midCat"/>
        <c:majorUnit val="30"/>
      </c:valAx>
      <c:spPr>
        <a:solidFill>
          <a:schemeClr val="bg2">
            <a:lumMod val="90000"/>
          </a:schemeClr>
        </a:solidFill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'Figure 4.7'!$B$30:$Q$30</c:f>
              <c:numCache>
                <c:formatCode>#,##0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'Figure 4.7'!$B$9:$Q$9</c:f>
              <c:numCache>
                <c:formatCode>0</c:formatCode>
                <c:ptCount val="16"/>
                <c:pt idx="0">
                  <c:v>110</c:v>
                </c:pt>
                <c:pt idx="1">
                  <c:v>96.370626682045383</c:v>
                </c:pt>
                <c:pt idx="2">
                  <c:v>83.446745562130161</c:v>
                </c:pt>
                <c:pt idx="3">
                  <c:v>71.178355286578778</c:v>
                </c:pt>
                <c:pt idx="4">
                  <c:v>59.519890260630973</c:v>
                </c:pt>
                <c:pt idx="5">
                  <c:v>48.429752066115668</c:v>
                </c:pt>
                <c:pt idx="6">
                  <c:v>37.869897959183618</c:v>
                </c:pt>
                <c:pt idx="7">
                  <c:v>27.805478608802673</c:v>
                </c:pt>
                <c:pt idx="8">
                  <c:v>18.204518430439975</c:v>
                </c:pt>
                <c:pt idx="9">
                  <c:v>9.0376328641195869</c:v>
                </c:pt>
                <c:pt idx="10">
                  <c:v>0.27777777777782831</c:v>
                </c:pt>
                <c:pt idx="11">
                  <c:v>-8.0999731255038796</c:v>
                </c:pt>
                <c:pt idx="12">
                  <c:v>-16.118626430801214</c:v>
                </c:pt>
                <c:pt idx="13">
                  <c:v>-23.799445704207585</c:v>
                </c:pt>
                <c:pt idx="14">
                  <c:v>-31.162109375</c:v>
                </c:pt>
                <c:pt idx="15">
                  <c:v>-38.224852071005955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1-41EE-831A-D3F5A3F2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6568"/>
        <c:axId val="1"/>
      </c:lineChart>
      <c:catAx>
        <c:axId val="34489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0936863543788188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67400042148016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489656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4.8'!$B$11:$L$11</c:f>
              <c:numCache>
                <c:formatCode>#,##0</c:formatCode>
                <c:ptCount val="11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cat>
          <c:val>
            <c:numRef>
              <c:f>'Figur 4.8'!$B$10:$L$10</c:f>
              <c:numCache>
                <c:formatCode>0</c:formatCode>
                <c:ptCount val="11"/>
                <c:pt idx="0">
                  <c:v>-30</c:v>
                </c:pt>
                <c:pt idx="1">
                  <c:v>-13.197278911564581</c:v>
                </c:pt>
                <c:pt idx="2">
                  <c:v>-1.8181818181817562</c:v>
                </c:pt>
                <c:pt idx="3">
                  <c:v>5.3308128544423425</c:v>
                </c:pt>
                <c:pt idx="4">
                  <c:v>9.1666666666667425</c:v>
                </c:pt>
                <c:pt idx="5">
                  <c:v>10.399999999999977</c:v>
                </c:pt>
                <c:pt idx="6">
                  <c:v>9.5857988165680581</c:v>
                </c:pt>
                <c:pt idx="7">
                  <c:v>7.1604938271605079</c:v>
                </c:pt>
                <c:pt idx="8">
                  <c:v>3.4693877551020478</c:v>
                </c:pt>
                <c:pt idx="9">
                  <c:v>-1.2128418549345952</c:v>
                </c:pt>
                <c:pt idx="10">
                  <c:v>-6.6666666666666288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9A-4936-AF1C-16949877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4272"/>
        <c:axId val="1"/>
      </c:lineChart>
      <c:catAx>
        <c:axId val="34489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78389562618541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42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4.9'!$B$11:$J$11</c:f>
              <c:numCache>
                <c:formatCode>0</c:formatCode>
                <c:ptCount val="9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  <c:pt idx="7">
                  <c:v>-14.814814814814838</c:v>
                </c:pt>
                <c:pt idx="8">
                  <c:v>-21.428571428571416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D-4A7C-B103-34D2AD2F334E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4.9'!$B$12:$J$12</c:f>
              <c:numCache>
                <c:formatCode>0</c:formatCode>
                <c:ptCount val="9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  <c:pt idx="7">
                  <c:v>-5.5555555555555713</c:v>
                </c:pt>
                <c:pt idx="8">
                  <c:v>-10.714285714285694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D-4A7C-B103-34D2AD2F334E}"/>
            </c:ext>
          </c:extLst>
        </c:ser>
        <c:ser>
          <c:idx val="2"/>
          <c:order val="2"/>
          <c:tx>
            <c:v>A-B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D-4A7C-B103-34D2AD2F3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3288"/>
        <c:axId val="1"/>
      </c:lineChart>
      <c:catAx>
        <c:axId val="344893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41751527496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32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wMode val="edge"/>
          <c:hMode val="edge"/>
          <c:x val="0.33604887983706722"/>
          <c:y val="0.88644996298539602"/>
          <c:w val="0.62932790224032586"/>
          <c:h val="0.974362435464797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1471936685893"/>
          <c:y val="0.15335969645669095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4.10'!$B$12:$H$12</c:f>
              <c:numCache>
                <c:formatCode>0</c:formatCode>
                <c:ptCount val="7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A-41FC-B936-DA06E2D9790F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4.10'!$B$13:$H$13</c:f>
              <c:numCache>
                <c:formatCode>0</c:formatCode>
                <c:ptCount val="7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A-41FC-B936-DA06E2D9790F}"/>
            </c:ext>
          </c:extLst>
        </c:ser>
        <c:ser>
          <c:idx val="2"/>
          <c:order val="2"/>
          <c:tx>
            <c:strRef>
              <c:f>'Figur 4.10'!$A$14</c:f>
              <c:strCache>
                <c:ptCount val="1"/>
                <c:pt idx="0">
                  <c:v>A-B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4.10'!$B$14:$H$14</c:f>
              <c:numCache>
                <c:formatCode>0</c:formatCode>
                <c:ptCount val="7"/>
                <c:pt idx="0">
                  <c:v>5</c:v>
                </c:pt>
                <c:pt idx="1">
                  <c:v>2.3809523809523796</c:v>
                </c:pt>
                <c:pt idx="2">
                  <c:v>0</c:v>
                </c:pt>
                <c:pt idx="3">
                  <c:v>-2.1739130434782581</c:v>
                </c:pt>
                <c:pt idx="4">
                  <c:v>-4.1666666666666643</c:v>
                </c:pt>
                <c:pt idx="5">
                  <c:v>-6</c:v>
                </c:pt>
                <c:pt idx="6">
                  <c:v>-7.6923076923076934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EA-41FC-B936-DA06E2D97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51896"/>
        <c:axId val="1"/>
      </c:lineChart>
      <c:catAx>
        <c:axId val="342951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51395361289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40955594839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189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04885103647758"/>
          <c:y val="0.88644996298539602"/>
          <c:w val="0.2932791258235577"/>
          <c:h val="8.7912472479401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78615071283094"/>
          <c:y val="9.5238435920458164E-2"/>
          <c:w val="0.67209775967413443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4.11'!$B$13:$H$13</c:f>
              <c:numCache>
                <c:formatCode>0</c:formatCode>
                <c:ptCount val="7"/>
                <c:pt idx="0">
                  <c:v>300</c:v>
                </c:pt>
                <c:pt idx="1">
                  <c:v>189.31000971817275</c:v>
                </c:pt>
                <c:pt idx="2">
                  <c:v>94.815927873778946</c:v>
                </c:pt>
                <c:pt idx="3">
                  <c:v>13.511958576477468</c:v>
                </c:pt>
                <c:pt idx="4">
                  <c:v>-56.944444444444343</c:v>
                </c:pt>
                <c:pt idx="5">
                  <c:v>-118.39999999999998</c:v>
                </c:pt>
                <c:pt idx="6">
                  <c:v>-172.32589895311799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6-4DBF-9B35-DE45C4E171CB}"/>
            </c:ext>
          </c:extLst>
        </c:ser>
        <c:ser>
          <c:idx val="1"/>
          <c:order val="1"/>
          <c:tx>
            <c:v>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4.11'!$B$14:$H$14</c:f>
              <c:numCache>
                <c:formatCode>0</c:formatCode>
                <c:ptCount val="7"/>
                <c:pt idx="0">
                  <c:v>300</c:v>
                </c:pt>
                <c:pt idx="1">
                  <c:v>216.52089407191431</c:v>
                </c:pt>
                <c:pt idx="2">
                  <c:v>144.40270473328314</c:v>
                </c:pt>
                <c:pt idx="3">
                  <c:v>81.564888633188389</c:v>
                </c:pt>
                <c:pt idx="4">
                  <c:v>26.388888888889028</c:v>
                </c:pt>
                <c:pt idx="5">
                  <c:v>-22.399999999999977</c:v>
                </c:pt>
                <c:pt idx="6">
                  <c:v>-65.817023213473021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6-4DBF-9B35-DE45C4E171CB}"/>
            </c:ext>
          </c:extLst>
        </c:ser>
        <c:ser>
          <c:idx val="2"/>
          <c:order val="2"/>
          <c:tx>
            <c:strRef>
              <c:f>'Figur 4.11'!$A$8</c:f>
              <c:strCache>
                <c:ptCount val="1"/>
                <c:pt idx="0">
                  <c:v>D-E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4.11'!$B$15:$H$15</c:f>
              <c:numCache>
                <c:formatCode>0</c:formatCode>
                <c:ptCount val="7"/>
                <c:pt idx="0">
                  <c:v>0</c:v>
                </c:pt>
                <c:pt idx="1">
                  <c:v>-27.210884353741481</c:v>
                </c:pt>
                <c:pt idx="2">
                  <c:v>-49.586776859504191</c:v>
                </c:pt>
                <c:pt idx="3">
                  <c:v>-68.052930056710764</c:v>
                </c:pt>
                <c:pt idx="4">
                  <c:v>-83.333333333333343</c:v>
                </c:pt>
                <c:pt idx="5">
                  <c:v>-96</c:v>
                </c:pt>
                <c:pt idx="6">
                  <c:v>-106.50887573964496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6-4DBF-9B35-DE45C4E17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8944"/>
        <c:axId val="1"/>
      </c:lineChart>
      <c:catAx>
        <c:axId val="34294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38289196609044557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(kroner)</a:t>
                </a:r>
              </a:p>
            </c:rich>
          </c:tx>
          <c:layout>
            <c:manualLayout>
              <c:xMode val="edge"/>
              <c:yMode val="edge"/>
              <c:x val="3.2586478414336137E-2"/>
              <c:y val="0.336997490698278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8944"/>
        <c:crosses val="autoZero"/>
        <c:crossBetween val="midCat"/>
        <c:majorUnit val="100"/>
        <c:min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1091" name="Chart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17</xdr:row>
      <xdr:rowOff>95250</xdr:rowOff>
    </xdr:from>
    <xdr:to>
      <xdr:col>8</xdr:col>
      <xdr:colOff>247650</xdr:colOff>
      <xdr:row>33</xdr:row>
      <xdr:rowOff>104775</xdr:rowOff>
    </xdr:to>
    <xdr:graphicFrame macro="">
      <xdr:nvGraphicFramePr>
        <xdr:cNvPr id="11332" name="Chart 1">
          <a:extLst>
            <a:ext uri="{FF2B5EF4-FFF2-40B4-BE49-F238E27FC236}">
              <a16:creationId xmlns:a16="http://schemas.microsoft.com/office/drawing/2014/main" id="{00000000-0008-0000-0A00-00004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13</xdr:row>
      <xdr:rowOff>19050</xdr:rowOff>
    </xdr:from>
    <xdr:to>
      <xdr:col>9</xdr:col>
      <xdr:colOff>152400</xdr:colOff>
      <xdr:row>29</xdr:row>
      <xdr:rowOff>28575</xdr:rowOff>
    </xdr:to>
    <xdr:graphicFrame macro="">
      <xdr:nvGraphicFramePr>
        <xdr:cNvPr id="3141" name="Chart 1">
          <a:extLst>
            <a:ext uri="{FF2B5EF4-FFF2-40B4-BE49-F238E27FC236}">
              <a16:creationId xmlns:a16="http://schemas.microsoft.com/office/drawing/2014/main" id="{00000000-0008-0000-0200-00004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4164" name="Chart 1">
          <a:extLst>
            <a:ext uri="{FF2B5EF4-FFF2-40B4-BE49-F238E27FC236}">
              <a16:creationId xmlns:a16="http://schemas.microsoft.com/office/drawing/2014/main" id="{00000000-0008-0000-0300-00004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4</xdr:row>
      <xdr:rowOff>47625</xdr:rowOff>
    </xdr:from>
    <xdr:to>
      <xdr:col>13</xdr:col>
      <xdr:colOff>333375</xdr:colOff>
      <xdr:row>21</xdr:row>
      <xdr:rowOff>38100</xdr:rowOff>
    </xdr:to>
    <xdr:graphicFrame macro="">
      <xdr:nvGraphicFramePr>
        <xdr:cNvPr id="22619" name="Chart 1">
          <a:extLst>
            <a:ext uri="{FF2B5EF4-FFF2-40B4-BE49-F238E27FC236}">
              <a16:creationId xmlns:a16="http://schemas.microsoft.com/office/drawing/2014/main" id="{00000000-0008-0000-0400-00005B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5188" name="Chart 1">
          <a:extLst>
            <a:ext uri="{FF2B5EF4-FFF2-40B4-BE49-F238E27FC236}">
              <a16:creationId xmlns:a16="http://schemas.microsoft.com/office/drawing/2014/main" id="{00000000-0008-0000-0500-00004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12</xdr:row>
      <xdr:rowOff>19050</xdr:rowOff>
    </xdr:from>
    <xdr:to>
      <xdr:col>9</xdr:col>
      <xdr:colOff>152400</xdr:colOff>
      <xdr:row>28</xdr:row>
      <xdr:rowOff>28575</xdr:rowOff>
    </xdr:to>
    <xdr:graphicFrame macro="">
      <xdr:nvGraphicFramePr>
        <xdr:cNvPr id="6212" name="Chart 1">
          <a:extLst>
            <a:ext uri="{FF2B5EF4-FFF2-40B4-BE49-F238E27FC236}">
              <a16:creationId xmlns:a16="http://schemas.microsoft.com/office/drawing/2014/main" id="{00000000-0008-0000-0600-00004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78909" name="Chart 1">
          <a:extLst>
            <a:ext uri="{FF2B5EF4-FFF2-40B4-BE49-F238E27FC236}">
              <a16:creationId xmlns:a16="http://schemas.microsoft.com/office/drawing/2014/main" id="{00000000-0008-0000-0700-00003D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9525</xdr:rowOff>
    </xdr:from>
    <xdr:to>
      <xdr:col>8</xdr:col>
      <xdr:colOff>495300</xdr:colOff>
      <xdr:row>34</xdr:row>
      <xdr:rowOff>19050</xdr:rowOff>
    </xdr:to>
    <xdr:graphicFrame macro="">
      <xdr:nvGraphicFramePr>
        <xdr:cNvPr id="7269" name="Chart 1">
          <a:extLst>
            <a:ext uri="{FF2B5EF4-FFF2-40B4-BE49-F238E27FC236}">
              <a16:creationId xmlns:a16="http://schemas.microsoft.com/office/drawing/2014/main" id="{00000000-0008-0000-0800-000065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16</xdr:row>
      <xdr:rowOff>19050</xdr:rowOff>
    </xdr:from>
    <xdr:to>
      <xdr:col>8</xdr:col>
      <xdr:colOff>152400</xdr:colOff>
      <xdr:row>32</xdr:row>
      <xdr:rowOff>28575</xdr:rowOff>
    </xdr:to>
    <xdr:graphicFrame macro="">
      <xdr:nvGraphicFramePr>
        <xdr:cNvPr id="10308" name="Chart 1">
          <a:extLst>
            <a:ext uri="{FF2B5EF4-FFF2-40B4-BE49-F238E27FC236}">
              <a16:creationId xmlns:a16="http://schemas.microsoft.com/office/drawing/2014/main" id="{00000000-0008-0000-0900-000044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zoomScale="140" zoomScaleNormal="140" workbookViewId="0">
      <selection activeCell="F6" sqref="F6"/>
    </sheetView>
  </sheetViews>
  <sheetFormatPr baseColWidth="10" defaultColWidth="9.140625" defaultRowHeight="12.75" x14ac:dyDescent="0.2"/>
  <cols>
    <col min="1" max="1" width="14.140625" style="1" customWidth="1"/>
    <col min="2" max="2" width="11" style="13" customWidth="1"/>
    <col min="3" max="3" width="10.140625" style="13" customWidth="1"/>
    <col min="4" max="4" width="8" style="13" customWidth="1"/>
    <col min="5" max="16384" width="9.140625" style="1"/>
  </cols>
  <sheetData>
    <row r="1" spans="1:6" x14ac:dyDescent="0.2">
      <c r="A1" s="5" t="s">
        <v>26</v>
      </c>
    </row>
    <row r="4" spans="1:6" x14ac:dyDescent="0.2">
      <c r="B4" s="62" t="s">
        <v>10</v>
      </c>
      <c r="C4" s="62"/>
      <c r="D4" s="32" t="s">
        <v>11</v>
      </c>
    </row>
    <row r="5" spans="1:6" x14ac:dyDescent="0.2">
      <c r="A5" s="12" t="s">
        <v>6</v>
      </c>
      <c r="B5" s="31">
        <v>0</v>
      </c>
      <c r="C5" s="31">
        <v>1</v>
      </c>
      <c r="D5" s="31" t="s">
        <v>12</v>
      </c>
    </row>
    <row r="6" spans="1:6" x14ac:dyDescent="0.2">
      <c r="A6" s="1" t="s">
        <v>7</v>
      </c>
      <c r="B6" s="33">
        <v>-200</v>
      </c>
      <c r="C6" s="33">
        <v>250</v>
      </c>
      <c r="D6" s="34">
        <f>IRR(B6:C6)</f>
        <v>0.25</v>
      </c>
    </row>
    <row r="7" spans="1:6" x14ac:dyDescent="0.2">
      <c r="A7" s="12" t="s">
        <v>8</v>
      </c>
      <c r="B7" s="35">
        <v>-150</v>
      </c>
      <c r="C7" s="35">
        <v>195</v>
      </c>
      <c r="D7" s="36">
        <f>IRR(B7:C7)</f>
        <v>0.29999999999999982</v>
      </c>
    </row>
    <row r="8" spans="1:6" ht="13.5" thickBot="1" x14ac:dyDescent="0.25">
      <c r="A8" s="7" t="s">
        <v>9</v>
      </c>
      <c r="B8" s="37">
        <f>B6-B7</f>
        <v>-50</v>
      </c>
      <c r="C8" s="38">
        <f>C6-C7</f>
        <v>55</v>
      </c>
      <c r="D8" s="39">
        <f>IRR(B8:C8)</f>
        <v>0.10000000000000009</v>
      </c>
    </row>
    <row r="9" spans="1:6" ht="13.5" thickTop="1" x14ac:dyDescent="0.2"/>
    <row r="13" spans="1:6" x14ac:dyDescent="0.2">
      <c r="F13" s="1" t="s">
        <v>0</v>
      </c>
    </row>
    <row r="25" spans="5:5" x14ac:dyDescent="0.2">
      <c r="E25" s="1" t="s">
        <v>0</v>
      </c>
    </row>
  </sheetData>
  <mergeCells count="1">
    <mergeCell ref="B4:C4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34"/>
  <sheetViews>
    <sheetView topLeftCell="A10" zoomScale="140" zoomScaleNormal="140" workbookViewId="0">
      <selection activeCell="J25" sqref="J25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9.28515625" style="3" customWidth="1"/>
    <col min="10" max="11" width="7.140625" style="3" customWidth="1"/>
    <col min="12" max="12" width="7" style="3" customWidth="1"/>
    <col min="13" max="13" width="7.28515625" style="3" customWidth="1"/>
    <col min="14" max="14" width="7.140625" style="3" customWidth="1"/>
    <col min="15" max="15" width="7.5703125" style="3" customWidth="1"/>
    <col min="16" max="16" width="6.42578125" style="3" customWidth="1"/>
    <col min="17" max="17" width="6.140625" style="3" customWidth="1"/>
    <col min="18" max="18" width="7" style="3" customWidth="1"/>
    <col min="19" max="19" width="6.7109375" style="3" customWidth="1"/>
    <col min="20" max="21" width="6.5703125" style="3" customWidth="1"/>
    <col min="22" max="22" width="7.5703125" style="3" customWidth="1"/>
    <col min="23" max="23" width="8.28515625" style="3" customWidth="1"/>
    <col min="24" max="24" width="8" style="3" customWidth="1"/>
    <col min="25" max="25" width="7.85546875" style="3" customWidth="1"/>
    <col min="26" max="26" width="8.140625" style="3" customWidth="1"/>
    <col min="27" max="16384" width="9.140625" style="3"/>
  </cols>
  <sheetData>
    <row r="1" spans="1:26" s="2" customFormat="1" ht="13.5" x14ac:dyDescent="0.25">
      <c r="A1" s="5" t="s">
        <v>26</v>
      </c>
      <c r="D1" s="5"/>
    </row>
    <row r="2" spans="1:26" s="2" customFormat="1" ht="13.5" x14ac:dyDescent="0.25">
      <c r="A2" s="5"/>
      <c r="D2" s="5"/>
    </row>
    <row r="3" spans="1:26" s="2" customFormat="1" ht="13.5" x14ac:dyDescent="0.25">
      <c r="A3" s="5"/>
      <c r="D3" s="5"/>
    </row>
    <row r="4" spans="1:26" s="2" customFormat="1" ht="13.5" x14ac:dyDescent="0.25">
      <c r="A4" s="3" t="s">
        <v>20</v>
      </c>
      <c r="B4" s="63" t="s">
        <v>4</v>
      </c>
      <c r="C4" s="63"/>
      <c r="D4" s="63"/>
      <c r="E4" s="6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6" s="1" customFormat="1" x14ac:dyDescent="0.2">
      <c r="B5" s="1">
        <v>0</v>
      </c>
      <c r="C5" s="1">
        <v>1</v>
      </c>
      <c r="D5" s="1">
        <v>2</v>
      </c>
      <c r="E5" s="1">
        <v>3</v>
      </c>
    </row>
    <row r="6" spans="1:26" s="1" customFormat="1" x14ac:dyDescent="0.2">
      <c r="A6" s="1" t="s">
        <v>16</v>
      </c>
      <c r="B6" s="16">
        <v>-800</v>
      </c>
      <c r="C6" s="16">
        <v>100</v>
      </c>
      <c r="D6" s="16">
        <v>700</v>
      </c>
      <c r="E6" s="16">
        <v>300</v>
      </c>
    </row>
    <row r="7" spans="1:26" s="1" customFormat="1" x14ac:dyDescent="0.2">
      <c r="A7" s="1" t="s">
        <v>17</v>
      </c>
      <c r="B7" s="16">
        <v>-800</v>
      </c>
      <c r="C7" s="16">
        <v>700</v>
      </c>
      <c r="D7" s="16">
        <v>100</v>
      </c>
      <c r="E7" s="16">
        <v>300</v>
      </c>
    </row>
    <row r="8" spans="1:26" s="1" customFormat="1" x14ac:dyDescent="0.2">
      <c r="A8" s="12" t="s">
        <v>25</v>
      </c>
      <c r="B8" s="12">
        <f>B6-B7</f>
        <v>0</v>
      </c>
      <c r="C8" s="12">
        <f>C6-C7</f>
        <v>-600</v>
      </c>
      <c r="D8" s="12">
        <f>D6-D7</f>
        <v>600</v>
      </c>
      <c r="E8" s="12">
        <f>E6-E7</f>
        <v>0</v>
      </c>
    </row>
    <row r="9" spans="1:26" s="1" customFormat="1" x14ac:dyDescent="0.2"/>
    <row r="10" spans="1:26" s="1" customFormat="1" x14ac:dyDescent="0.2"/>
    <row r="11" spans="1:26" s="2" customFormat="1" ht="13.5" x14ac:dyDescent="0.25">
      <c r="A11" s="3" t="s">
        <v>1</v>
      </c>
      <c r="B11" s="63" t="s">
        <v>3</v>
      </c>
      <c r="C11" s="63"/>
      <c r="D11" s="63"/>
      <c r="E11" s="63"/>
      <c r="F11" s="63"/>
      <c r="G11" s="63"/>
      <c r="H11" s="63"/>
      <c r="I11" s="14"/>
      <c r="J11" s="14"/>
      <c r="K11" s="14"/>
      <c r="L11" s="14"/>
      <c r="M11" s="14"/>
      <c r="N11" s="14"/>
      <c r="O11" s="14"/>
      <c r="P11" s="14"/>
    </row>
    <row r="12" spans="1:26" s="4" customFormat="1" x14ac:dyDescent="0.2">
      <c r="A12" s="6"/>
      <c r="B12" s="40">
        <v>0</v>
      </c>
      <c r="C12" s="40">
        <v>5</v>
      </c>
      <c r="D12" s="40">
        <v>10</v>
      </c>
      <c r="E12" s="40">
        <v>15</v>
      </c>
      <c r="F12" s="40">
        <v>20</v>
      </c>
      <c r="G12" s="40">
        <v>25</v>
      </c>
      <c r="H12" s="40">
        <v>30</v>
      </c>
      <c r="I12" s="31" t="s">
        <v>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9" customFormat="1" x14ac:dyDescent="0.2">
      <c r="A13" s="9" t="s">
        <v>18</v>
      </c>
      <c r="B13" s="44">
        <f t="shared" ref="B13:H14" si="0">$B$6+NPV(B$12/100,$C6,$D6,$E6)</f>
        <v>300</v>
      </c>
      <c r="C13" s="44">
        <f t="shared" si="0"/>
        <v>189.31000971817275</v>
      </c>
      <c r="D13" s="44">
        <f t="shared" si="0"/>
        <v>94.815927873778946</v>
      </c>
      <c r="E13" s="44">
        <f t="shared" si="0"/>
        <v>13.511958576477468</v>
      </c>
      <c r="F13" s="44">
        <f t="shared" si="0"/>
        <v>-56.944444444444343</v>
      </c>
      <c r="G13" s="44">
        <f t="shared" si="0"/>
        <v>-118.39999999999998</v>
      </c>
      <c r="H13" s="44">
        <f t="shared" si="0"/>
        <v>-172.32589895311799</v>
      </c>
      <c r="I13" s="34">
        <f>IRR(B6:E6)</f>
        <v>0.159060184381002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6" x14ac:dyDescent="0.2">
      <c r="A14" s="3" t="s">
        <v>19</v>
      </c>
      <c r="B14" s="44">
        <f t="shared" si="0"/>
        <v>300</v>
      </c>
      <c r="C14" s="44">
        <f t="shared" si="0"/>
        <v>216.52089407191431</v>
      </c>
      <c r="D14" s="44">
        <f t="shared" si="0"/>
        <v>144.40270473328314</v>
      </c>
      <c r="E14" s="44">
        <f t="shared" si="0"/>
        <v>81.564888633188389</v>
      </c>
      <c r="F14" s="44">
        <f t="shared" si="0"/>
        <v>26.388888888889028</v>
      </c>
      <c r="G14" s="44">
        <f t="shared" si="0"/>
        <v>-22.399999999999977</v>
      </c>
      <c r="H14" s="44">
        <f t="shared" si="0"/>
        <v>-65.817023213473021</v>
      </c>
      <c r="I14" s="34">
        <f>IRR(B7:E7)</f>
        <v>0.22629930963605394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6" s="1" customFormat="1" ht="13.5" thickBot="1" x14ac:dyDescent="0.25">
      <c r="A15" s="15" t="s">
        <v>24</v>
      </c>
      <c r="B15" s="48">
        <f t="shared" ref="B15:H15" si="1">$B$8+NPV(B$12/100,$C8,$D8,$E8)</f>
        <v>0</v>
      </c>
      <c r="C15" s="48">
        <f t="shared" si="1"/>
        <v>-27.210884353741481</v>
      </c>
      <c r="D15" s="48">
        <f t="shared" si="1"/>
        <v>-49.586776859504191</v>
      </c>
      <c r="E15" s="48">
        <f t="shared" si="1"/>
        <v>-68.052930056710764</v>
      </c>
      <c r="F15" s="48">
        <f t="shared" si="1"/>
        <v>-83.333333333333343</v>
      </c>
      <c r="G15" s="48">
        <f t="shared" si="1"/>
        <v>-96</v>
      </c>
      <c r="H15" s="48">
        <f t="shared" si="1"/>
        <v>-106.50887573964496</v>
      </c>
      <c r="I15" s="39">
        <f>IRR(B8:E8)</f>
        <v>0</v>
      </c>
      <c r="K15" s="10"/>
      <c r="L15" s="10"/>
      <c r="M15" s="10"/>
      <c r="N15" s="10"/>
      <c r="O15" s="10"/>
      <c r="P15" s="10"/>
    </row>
    <row r="16" spans="1:26" s="1" customFormat="1" ht="13.5" thickTop="1" x14ac:dyDescent="0.2">
      <c r="A16" s="9"/>
      <c r="B16" s="11"/>
      <c r="I16" s="10" t="s">
        <v>0</v>
      </c>
      <c r="J16" s="10"/>
      <c r="K16" s="10"/>
      <c r="L16" s="10"/>
      <c r="M16" s="10"/>
      <c r="N16" s="10"/>
      <c r="O16" s="10"/>
      <c r="P16" s="10"/>
    </row>
    <row r="17" spans="1:15" s="1" customFormat="1" x14ac:dyDescent="0.2">
      <c r="J17" s="1" t="s">
        <v>0</v>
      </c>
    </row>
    <row r="18" spans="1:15" s="1" customFormat="1" x14ac:dyDescent="0.2">
      <c r="A18" s="1" t="s">
        <v>0</v>
      </c>
      <c r="J18" s="1" t="s">
        <v>0</v>
      </c>
      <c r="N18" s="1" t="s">
        <v>0</v>
      </c>
    </row>
    <row r="19" spans="1:15" s="1" customFormat="1" x14ac:dyDescent="0.2">
      <c r="J19" s="1" t="s">
        <v>0</v>
      </c>
      <c r="L19" s="1" t="s">
        <v>0</v>
      </c>
    </row>
    <row r="20" spans="1:15" x14ac:dyDescent="0.2">
      <c r="K20" s="3" t="s">
        <v>0</v>
      </c>
    </row>
    <row r="22" spans="1:15" x14ac:dyDescent="0.2">
      <c r="D22" s="3" t="s">
        <v>0</v>
      </c>
      <c r="E22" s="3" t="s">
        <v>0</v>
      </c>
      <c r="O22" s="3" t="s">
        <v>0</v>
      </c>
    </row>
    <row r="24" spans="1:15" x14ac:dyDescent="0.2">
      <c r="D24" s="3" t="s">
        <v>0</v>
      </c>
    </row>
    <row r="26" spans="1:15" x14ac:dyDescent="0.2">
      <c r="D26" s="3" t="s">
        <v>0</v>
      </c>
      <c r="F26" s="3" t="s">
        <v>0</v>
      </c>
    </row>
    <row r="29" spans="1:15" x14ac:dyDescent="0.2">
      <c r="O29" s="3" t="s">
        <v>0</v>
      </c>
    </row>
    <row r="34" spans="3:16" x14ac:dyDescent="0.2">
      <c r="C34" s="11">
        <v>5</v>
      </c>
      <c r="D34" s="11">
        <v>10</v>
      </c>
      <c r="E34" s="11">
        <v>15</v>
      </c>
      <c r="F34" s="11">
        <v>20</v>
      </c>
      <c r="G34" s="11">
        <v>25</v>
      </c>
      <c r="H34" s="11">
        <v>30</v>
      </c>
      <c r="I34" s="8">
        <v>16</v>
      </c>
      <c r="J34" s="8">
        <v>18</v>
      </c>
      <c r="K34" s="8">
        <v>20</v>
      </c>
      <c r="L34" s="8">
        <v>22</v>
      </c>
      <c r="M34" s="8">
        <v>24</v>
      </c>
      <c r="N34" s="8">
        <v>26</v>
      </c>
      <c r="O34" s="8">
        <v>28</v>
      </c>
      <c r="P34" s="8">
        <v>30</v>
      </c>
    </row>
  </sheetData>
  <mergeCells count="2">
    <mergeCell ref="B4:E4"/>
    <mergeCell ref="B11:H11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6"/>
  <sheetViews>
    <sheetView zoomScaleNormal="100" workbookViewId="0">
      <selection activeCell="E41" sqref="E41"/>
    </sheetView>
  </sheetViews>
  <sheetFormatPr baseColWidth="10" defaultColWidth="9.140625" defaultRowHeight="15" x14ac:dyDescent="0.25"/>
  <cols>
    <col min="1" max="1" width="16.140625" style="59" customWidth="1"/>
    <col min="2" max="2" width="8.140625" style="59" customWidth="1"/>
    <col min="3" max="4" width="8" style="59" customWidth="1"/>
    <col min="5" max="5" width="7.7109375" style="59" customWidth="1"/>
    <col min="6" max="7" width="7.42578125" style="59" customWidth="1"/>
    <col min="8" max="8" width="7.85546875" style="59" customWidth="1"/>
    <col min="9" max="9" width="8" style="59" customWidth="1"/>
    <col min="10" max="10" width="6.5703125" style="59" customWidth="1"/>
    <col min="11" max="12" width="7.140625" style="59" customWidth="1"/>
    <col min="13" max="13" width="7" style="59" customWidth="1"/>
    <col min="14" max="14" width="7.28515625" style="59" customWidth="1"/>
    <col min="15" max="15" width="7.140625" style="59" customWidth="1"/>
    <col min="16" max="16" width="7.5703125" style="59" customWidth="1"/>
    <col min="17" max="17" width="6.42578125" style="59" customWidth="1"/>
    <col min="18" max="18" width="6.140625" style="59" customWidth="1"/>
    <col min="19" max="19" width="7" style="59" customWidth="1"/>
    <col min="20" max="20" width="6.7109375" style="59" customWidth="1"/>
    <col min="21" max="22" width="6.5703125" style="59" customWidth="1"/>
    <col min="23" max="23" width="7.5703125" style="59" customWidth="1"/>
    <col min="24" max="24" width="8.28515625" style="59" customWidth="1"/>
    <col min="25" max="25" width="8" style="59" customWidth="1"/>
    <col min="26" max="26" width="7.85546875" style="59" customWidth="1"/>
    <col min="27" max="27" width="8.140625" style="59" customWidth="1"/>
    <col min="28" max="16384" width="9.140625" style="59"/>
  </cols>
  <sheetData>
    <row r="1" spans="1:27" s="50" customFormat="1" x14ac:dyDescent="0.25">
      <c r="A1" s="49" t="s">
        <v>26</v>
      </c>
      <c r="D1" s="49"/>
    </row>
    <row r="2" spans="1:27" s="50" customFormat="1" x14ac:dyDescent="0.25">
      <c r="B2" s="65" t="s">
        <v>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7" s="17" customFormat="1" x14ac:dyDescent="0.25">
      <c r="A3" s="51"/>
      <c r="B3" s="51">
        <v>0</v>
      </c>
      <c r="C3" s="51">
        <v>1</v>
      </c>
      <c r="D3" s="51">
        <v>2</v>
      </c>
      <c r="E3" s="51">
        <v>3</v>
      </c>
      <c r="F3" s="51">
        <v>4</v>
      </c>
      <c r="G3" s="51">
        <v>5</v>
      </c>
      <c r="H3" s="51">
        <v>6</v>
      </c>
      <c r="I3" s="51">
        <v>7</v>
      </c>
      <c r="J3" s="51">
        <v>8</v>
      </c>
      <c r="K3" s="51">
        <v>9</v>
      </c>
      <c r="L3" s="51">
        <v>10</v>
      </c>
    </row>
    <row r="4" spans="1:27" s="17" customFormat="1" x14ac:dyDescent="0.25">
      <c r="A4" s="18" t="s">
        <v>2</v>
      </c>
      <c r="B4" s="29">
        <v>-500</v>
      </c>
      <c r="C4" s="29">
        <v>100</v>
      </c>
      <c r="D4" s="29">
        <v>200</v>
      </c>
      <c r="E4" s="29">
        <v>200</v>
      </c>
      <c r="F4" s="29">
        <v>150</v>
      </c>
      <c r="G4" s="29">
        <v>400</v>
      </c>
      <c r="H4" s="18"/>
      <c r="I4" s="18"/>
      <c r="J4" s="18"/>
      <c r="K4" s="18"/>
      <c r="L4" s="18"/>
    </row>
    <row r="5" spans="1:27" s="17" customFormat="1" x14ac:dyDescent="0.25"/>
    <row r="6" spans="1:27" s="50" customFormat="1" x14ac:dyDescent="0.25">
      <c r="B6" s="65" t="s">
        <v>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27" s="54" customFormat="1" x14ac:dyDescent="0.25">
      <c r="A7" s="52"/>
      <c r="B7" s="53">
        <v>0</v>
      </c>
      <c r="C7" s="53">
        <v>2</v>
      </c>
      <c r="D7" s="53">
        <v>4</v>
      </c>
      <c r="E7" s="53">
        <v>6</v>
      </c>
      <c r="F7" s="53">
        <v>8</v>
      </c>
      <c r="G7" s="53">
        <v>10</v>
      </c>
      <c r="H7" s="53">
        <v>12</v>
      </c>
      <c r="I7" s="53">
        <v>15</v>
      </c>
      <c r="J7" s="53">
        <v>16</v>
      </c>
      <c r="K7" s="53">
        <v>18</v>
      </c>
      <c r="L7" s="53">
        <v>20</v>
      </c>
      <c r="M7" s="53">
        <v>22</v>
      </c>
      <c r="N7" s="53">
        <v>24</v>
      </c>
      <c r="O7" s="53">
        <v>26</v>
      </c>
      <c r="P7" s="53">
        <v>28</v>
      </c>
      <c r="Q7" s="53">
        <v>30</v>
      </c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s="17" customFormat="1" x14ac:dyDescent="0.25">
      <c r="A8" s="55" t="s">
        <v>1</v>
      </c>
      <c r="B8" s="56">
        <f t="shared" ref="B8:Q8" si="0">$B$4+NPV(B$7/100,$C$4:$V$4)</f>
        <v>550</v>
      </c>
      <c r="C8" s="56">
        <f t="shared" si="0"/>
        <v>479.60657667922396</v>
      </c>
      <c r="D8" s="56">
        <f t="shared" si="0"/>
        <v>415.85583184977884</v>
      </c>
      <c r="E8" s="56">
        <f t="shared" si="0"/>
        <v>357.98008588294363</v>
      </c>
      <c r="F8" s="56">
        <f t="shared" si="0"/>
        <v>305.31456158995229</v>
      </c>
      <c r="G8" s="56">
        <f t="shared" si="0"/>
        <v>257.28185481617606</v>
      </c>
      <c r="H8" s="56">
        <f t="shared" si="0"/>
        <v>213.37899340676495</v>
      </c>
      <c r="I8" s="56">
        <f t="shared" si="0"/>
        <v>154.32218264315634</v>
      </c>
      <c r="J8" s="56">
        <f t="shared" si="0"/>
        <v>136.25988236933983</v>
      </c>
      <c r="K8" s="56">
        <f t="shared" si="0"/>
        <v>102.32084096500978</v>
      </c>
      <c r="L8" s="56">
        <f t="shared" si="0"/>
        <v>71.051954732510353</v>
      </c>
      <c r="M8" s="56">
        <f t="shared" si="0"/>
        <v>42.190635286715633</v>
      </c>
      <c r="N8" s="56">
        <f t="shared" si="0"/>
        <v>15.504590059272005</v>
      </c>
      <c r="O8" s="56">
        <f t="shared" si="0"/>
        <v>-9.2121421409610775</v>
      </c>
      <c r="P8" s="56">
        <f t="shared" si="0"/>
        <v>-32.142579555511475</v>
      </c>
      <c r="Q8" s="56">
        <f t="shared" si="0"/>
        <v>-53.449701448721157</v>
      </c>
    </row>
    <row r="9" spans="1:27" s="17" customFormat="1" x14ac:dyDescent="0.25">
      <c r="A9" s="17" t="s">
        <v>5</v>
      </c>
      <c r="B9" s="57">
        <f>IRR(B4:V4)</f>
        <v>0.25236760851028039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27" s="17" customFormat="1" x14ac:dyDescent="0.25"/>
    <row r="11" spans="1:27" s="17" customFormat="1" x14ac:dyDescent="0.25"/>
    <row r="12" spans="1:27" s="17" customFormat="1" x14ac:dyDescent="0.25">
      <c r="A12" s="17" t="s">
        <v>0</v>
      </c>
      <c r="B12" s="17">
        <v>0</v>
      </c>
      <c r="C12" s="17">
        <v>1</v>
      </c>
      <c r="D12" s="17">
        <v>2</v>
      </c>
      <c r="E12" s="17">
        <v>3</v>
      </c>
      <c r="F12" s="17">
        <v>4</v>
      </c>
      <c r="G12" s="17">
        <v>5</v>
      </c>
    </row>
    <row r="13" spans="1:27" s="17" customFormat="1" x14ac:dyDescent="0.25">
      <c r="A13" s="17" t="s">
        <v>20</v>
      </c>
      <c r="B13" s="17">
        <v>-500</v>
      </c>
      <c r="C13" s="17">
        <v>100</v>
      </c>
      <c r="D13" s="17">
        <v>200</v>
      </c>
      <c r="E13" s="17">
        <v>200</v>
      </c>
      <c r="F13" s="17">
        <v>150</v>
      </c>
      <c r="G13" s="17">
        <v>400</v>
      </c>
    </row>
    <row r="14" spans="1:27" x14ac:dyDescent="0.25">
      <c r="A14" s="59" t="s">
        <v>1</v>
      </c>
      <c r="B14" s="59">
        <f>B13</f>
        <v>-500</v>
      </c>
      <c r="C14" s="59">
        <f>C13/(1+B36)</f>
        <v>90.909090909090907</v>
      </c>
      <c r="D14" s="59">
        <f>D13/((1+$B$36)^D12)</f>
        <v>165.28925619834709</v>
      </c>
      <c r="E14" s="59">
        <f>E13/((1+$B$36)^E12)</f>
        <v>150.2629601803155</v>
      </c>
      <c r="F14" s="59">
        <f>F13/((1+$B$36)^F12)</f>
        <v>102.45201830476057</v>
      </c>
      <c r="G14" s="59">
        <f>G13/((1+$B$36)^G12)</f>
        <v>248.36852922366199</v>
      </c>
      <c r="I14" s="59" t="s">
        <v>0</v>
      </c>
    </row>
    <row r="15" spans="1:27" x14ac:dyDescent="0.25">
      <c r="A15" s="59" t="s">
        <v>21</v>
      </c>
      <c r="B15" s="59">
        <f>B14</f>
        <v>-500</v>
      </c>
      <c r="C15" s="59">
        <f>B15+C14</f>
        <v>-409.09090909090912</v>
      </c>
      <c r="D15" s="59">
        <f>C15+D14</f>
        <v>-243.80165289256203</v>
      </c>
      <c r="E15" s="59">
        <f>D15+E14</f>
        <v>-93.538692712246529</v>
      </c>
      <c r="F15" s="59">
        <f>E15+F14</f>
        <v>8.9133255925140418</v>
      </c>
      <c r="G15" s="59">
        <f>F15+G14</f>
        <v>257.28185481617606</v>
      </c>
    </row>
    <row r="16" spans="1:27" ht="15.75" thickBot="1" x14ac:dyDescent="0.3">
      <c r="A16" s="60" t="s">
        <v>22</v>
      </c>
      <c r="B16" s="60">
        <v>-500</v>
      </c>
      <c r="C16" s="60">
        <f>B16+C13</f>
        <v>-400</v>
      </c>
      <c r="D16" s="60">
        <f>C16+D13</f>
        <v>-200</v>
      </c>
      <c r="E16" s="60">
        <f>D16+E13</f>
        <v>0</v>
      </c>
      <c r="F16" s="60">
        <f>E16+F13</f>
        <v>150</v>
      </c>
      <c r="G16" s="60">
        <f>F16+G13</f>
        <v>550</v>
      </c>
    </row>
    <row r="17" spans="3:17" ht="15.75" thickTop="1" x14ac:dyDescent="0.25"/>
    <row r="18" spans="3:17" x14ac:dyDescent="0.25">
      <c r="D18" s="59" t="s">
        <v>0</v>
      </c>
    </row>
    <row r="20" spans="3:17" x14ac:dyDescent="0.25">
      <c r="D20" s="59" t="s">
        <v>0</v>
      </c>
      <c r="F20" s="59" t="s">
        <v>0</v>
      </c>
      <c r="L20" s="59" t="s">
        <v>0</v>
      </c>
    </row>
    <row r="21" spans="3:17" x14ac:dyDescent="0.25">
      <c r="I21" s="59" t="s">
        <v>0</v>
      </c>
    </row>
    <row r="28" spans="3:17" x14ac:dyDescent="0.25">
      <c r="C28" s="61">
        <v>2</v>
      </c>
      <c r="D28" s="61">
        <v>4</v>
      </c>
      <c r="E28" s="61">
        <v>6</v>
      </c>
      <c r="F28" s="61">
        <v>8</v>
      </c>
      <c r="G28" s="61">
        <v>10</v>
      </c>
      <c r="H28" s="61">
        <v>12</v>
      </c>
      <c r="I28" s="61">
        <v>14</v>
      </c>
      <c r="J28" s="61">
        <v>16</v>
      </c>
      <c r="K28" s="61">
        <v>18</v>
      </c>
      <c r="L28" s="61">
        <v>20</v>
      </c>
      <c r="M28" s="61">
        <v>22</v>
      </c>
      <c r="N28" s="61">
        <v>24</v>
      </c>
      <c r="O28" s="61">
        <v>26</v>
      </c>
      <c r="P28" s="61">
        <v>28</v>
      </c>
      <c r="Q28" s="61">
        <v>30</v>
      </c>
    </row>
    <row r="36" spans="1:2" x14ac:dyDescent="0.25">
      <c r="A36" s="28"/>
      <c r="B36" s="17">
        <v>0.1</v>
      </c>
    </row>
  </sheetData>
  <mergeCells count="2">
    <mergeCell ref="B2:V2"/>
    <mergeCell ref="B6:Q6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9"/>
  <sheetViews>
    <sheetView zoomScale="140" zoomScaleNormal="140" workbookViewId="0">
      <selection activeCell="B8" sqref="B8:G10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2" s="2" customFormat="1" ht="13.5" x14ac:dyDescent="0.25">
      <c r="A1" s="5" t="s">
        <v>26</v>
      </c>
      <c r="D1" s="5"/>
    </row>
    <row r="2" spans="1:22" s="2" customFormat="1" ht="13.5" x14ac:dyDescent="0.25">
      <c r="A2" s="5"/>
      <c r="D2" s="5"/>
    </row>
    <row r="3" spans="1:22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/>
      <c r="N4"/>
      <c r="O4"/>
      <c r="P4"/>
      <c r="Q4"/>
      <c r="R4"/>
      <c r="S4"/>
      <c r="T4"/>
      <c r="U4"/>
      <c r="V4"/>
    </row>
    <row r="5" spans="1:22" s="1" customFormat="1" x14ac:dyDescent="0.2">
      <c r="A5" s="12" t="s">
        <v>2</v>
      </c>
      <c r="B5" s="25">
        <v>-200</v>
      </c>
      <c r="C5" s="25">
        <v>120</v>
      </c>
      <c r="D5" s="25">
        <v>140</v>
      </c>
      <c r="E5" s="12"/>
      <c r="F5" s="12"/>
      <c r="G5" s="12"/>
      <c r="H5" s="12"/>
      <c r="I5" s="12"/>
      <c r="J5" s="12"/>
      <c r="K5" s="12"/>
      <c r="L5" s="12"/>
    </row>
    <row r="6" spans="1:22" s="1" customFormat="1" x14ac:dyDescent="0.2"/>
    <row r="7" spans="1:22" s="2" customFormat="1" ht="13.5" x14ac:dyDescent="0.25">
      <c r="B7" s="63" t="s">
        <v>3</v>
      </c>
      <c r="C7" s="63"/>
      <c r="D7" s="63"/>
      <c r="E7" s="63"/>
      <c r="F7" s="63"/>
      <c r="G7" s="63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22" s="4" customFormat="1" x14ac:dyDescent="0.2">
      <c r="A8" s="6"/>
      <c r="B8" s="40">
        <v>0</v>
      </c>
      <c r="C8" s="40">
        <v>5</v>
      </c>
      <c r="D8" s="40">
        <v>10</v>
      </c>
      <c r="E8" s="40">
        <v>15</v>
      </c>
      <c r="F8" s="40">
        <v>20</v>
      </c>
      <c r="G8" s="40">
        <v>25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22" s="1" customFormat="1" x14ac:dyDescent="0.2">
      <c r="A9" s="23" t="s">
        <v>1</v>
      </c>
      <c r="B9" s="41">
        <f t="shared" ref="B9:G9" si="0">$B$5+NPV(B$8/100,$C$5:$L$5)</f>
        <v>60</v>
      </c>
      <c r="C9" s="41">
        <f t="shared" si="0"/>
        <v>41.269841269841237</v>
      </c>
      <c r="D9" s="41">
        <f t="shared" si="0"/>
        <v>24.793388429752042</v>
      </c>
      <c r="E9" s="41">
        <f t="shared" si="0"/>
        <v>10.207939508506655</v>
      </c>
      <c r="F9" s="41">
        <f t="shared" si="0"/>
        <v>-2.777777777777743</v>
      </c>
      <c r="G9" s="41">
        <f t="shared" si="0"/>
        <v>-14.400000000000006</v>
      </c>
    </row>
    <row r="10" spans="1:22" s="1" customFormat="1" ht="13.5" thickBot="1" x14ac:dyDescent="0.25">
      <c r="A10" s="7" t="s">
        <v>5</v>
      </c>
      <c r="B10" s="42">
        <f>IRR(B5:V5)</f>
        <v>0.18881944173074205</v>
      </c>
      <c r="C10" s="37"/>
      <c r="D10" s="37"/>
      <c r="E10" s="37"/>
      <c r="F10" s="37"/>
      <c r="G10" s="37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22" s="1" customFormat="1" ht="13.5" thickTop="1" x14ac:dyDescent="0.2"/>
    <row r="12" spans="1:22" s="1" customFormat="1" x14ac:dyDescent="0.2"/>
    <row r="13" spans="1:22" s="1" customFormat="1" x14ac:dyDescent="0.2">
      <c r="A13" s="1" t="s">
        <v>0</v>
      </c>
    </row>
    <row r="14" spans="1:22" s="1" customFormat="1" x14ac:dyDescent="0.2">
      <c r="Q14" s="1" t="s">
        <v>0</v>
      </c>
    </row>
    <row r="17" spans="3:17" x14ac:dyDescent="0.2">
      <c r="D17" s="3" t="s">
        <v>0</v>
      </c>
      <c r="E17" s="3" t="s">
        <v>0</v>
      </c>
      <c r="L17" s="3" t="s">
        <v>0</v>
      </c>
    </row>
    <row r="19" spans="3:17" x14ac:dyDescent="0.2">
      <c r="D19" s="3" t="s">
        <v>0</v>
      </c>
    </row>
    <row r="21" spans="3:17" x14ac:dyDescent="0.2">
      <c r="D21" s="3" t="s">
        <v>0</v>
      </c>
      <c r="F21" s="3" t="s">
        <v>0</v>
      </c>
    </row>
    <row r="29" spans="3:17" x14ac:dyDescent="0.2">
      <c r="C29" s="11">
        <v>5</v>
      </c>
      <c r="D29" s="11">
        <v>10</v>
      </c>
      <c r="E29" s="11">
        <v>15</v>
      </c>
      <c r="F29" s="11">
        <v>20</v>
      </c>
      <c r="G29" s="11">
        <v>25</v>
      </c>
      <c r="H29" s="8">
        <v>12</v>
      </c>
      <c r="I29" s="8">
        <v>14</v>
      </c>
      <c r="J29" s="8">
        <v>16</v>
      </c>
      <c r="K29" s="8">
        <v>18</v>
      </c>
      <c r="L29" s="8">
        <v>20</v>
      </c>
      <c r="M29" s="8">
        <v>22</v>
      </c>
      <c r="N29" s="8">
        <v>24</v>
      </c>
      <c r="O29" s="8">
        <v>26</v>
      </c>
      <c r="P29" s="8">
        <v>28</v>
      </c>
      <c r="Q29" s="8">
        <v>30</v>
      </c>
    </row>
  </sheetData>
  <mergeCells count="2">
    <mergeCell ref="B7:G7"/>
    <mergeCell ref="B3:L3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1"/>
  <sheetViews>
    <sheetView zoomScale="140" zoomScaleNormal="140" workbookViewId="0">
      <selection activeCell="B3" sqref="B3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D3" s="5"/>
    </row>
    <row r="4" spans="1:27" s="2" customFormat="1" ht="13.5" x14ac:dyDescent="0.25">
      <c r="A4" s="1"/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</row>
    <row r="6" spans="1:27" s="1" customFormat="1" x14ac:dyDescent="0.2">
      <c r="A6" s="1" t="s">
        <v>2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ht="13.5" x14ac:dyDescent="0.25">
      <c r="A7" s="2"/>
    </row>
    <row r="8" spans="1:27" s="2" customFormat="1" ht="13.5" x14ac:dyDescent="0.25"/>
    <row r="9" spans="1:27" s="2" customFormat="1" ht="13.5" x14ac:dyDescent="0.25">
      <c r="A9" s="11"/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1" customFormat="1" x14ac:dyDescent="0.2">
      <c r="A11" s="23" t="s">
        <v>1</v>
      </c>
      <c r="B11" s="41">
        <f t="shared" ref="B11:Q11" si="0">$B$6+NPV(B$10/100,$C$6:$V$6)</f>
        <v>-15</v>
      </c>
      <c r="C11" s="41">
        <f t="shared" si="0"/>
        <v>-8.4095686955967182</v>
      </c>
      <c r="D11" s="41">
        <f t="shared" si="0"/>
        <v>-2.3919136133727079</v>
      </c>
      <c r="E11" s="41">
        <f t="shared" si="0"/>
        <v>3.1156329319885998</v>
      </c>
      <c r="F11" s="41">
        <f t="shared" si="0"/>
        <v>8.1676691472040375</v>
      </c>
      <c r="G11" s="41">
        <f t="shared" si="0"/>
        <v>12.811904303605701</v>
      </c>
      <c r="H11" s="41">
        <f t="shared" si="0"/>
        <v>17.090147346064896</v>
      </c>
      <c r="I11" s="41">
        <f t="shared" si="0"/>
        <v>21.039137716255439</v>
      </c>
      <c r="J11" s="41">
        <f t="shared" si="0"/>
        <v>24.691245965791566</v>
      </c>
      <c r="K11" s="41">
        <f t="shared" si="0"/>
        <v>28.075066518336371</v>
      </c>
      <c r="L11" s="41">
        <f t="shared" si="0"/>
        <v>31.215920781893004</v>
      </c>
      <c r="M11" s="41">
        <f t="shared" si="0"/>
        <v>34.136285484394989</v>
      </c>
      <c r="N11" s="41">
        <f t="shared" si="0"/>
        <v>36.856158430964307</v>
      </c>
      <c r="O11" s="41">
        <f t="shared" si="0"/>
        <v>39.393371723112779</v>
      </c>
      <c r="P11" s="41">
        <f t="shared" si="0"/>
        <v>41.763860732316971</v>
      </c>
      <c r="Q11" s="41">
        <f t="shared" si="0"/>
        <v>43.981895699622676</v>
      </c>
    </row>
    <row r="12" spans="1:27" s="1" customFormat="1" ht="13.5" thickBot="1" x14ac:dyDescent="0.25">
      <c r="A12" s="7" t="s">
        <v>5</v>
      </c>
      <c r="B12" s="42">
        <f>IRR(B6:V6)</f>
        <v>4.8471910520539341E-2</v>
      </c>
      <c r="C12" s="37"/>
      <c r="D12" s="37"/>
      <c r="E12" s="37"/>
      <c r="F12" s="37"/>
      <c r="G12" s="37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6" spans="1:27" s="1" customFormat="1" x14ac:dyDescent="0.2">
      <c r="A16" s="3"/>
    </row>
    <row r="19" spans="3:7" x14ac:dyDescent="0.2">
      <c r="D19" s="3" t="s">
        <v>0</v>
      </c>
      <c r="E19" s="3" t="s">
        <v>0</v>
      </c>
    </row>
    <row r="21" spans="3:7" x14ac:dyDescent="0.2">
      <c r="D21" s="3" t="s">
        <v>0</v>
      </c>
    </row>
    <row r="23" spans="3:7" x14ac:dyDescent="0.2">
      <c r="D23" s="3" t="s">
        <v>0</v>
      </c>
      <c r="F23" s="3" t="s">
        <v>0</v>
      </c>
    </row>
    <row r="31" spans="3:7" x14ac:dyDescent="0.2">
      <c r="C31" s="11">
        <v>2</v>
      </c>
      <c r="D31" s="11">
        <v>4</v>
      </c>
      <c r="E31" s="11">
        <v>6</v>
      </c>
      <c r="F31" s="11">
        <v>8</v>
      </c>
      <c r="G31" s="11">
        <v>10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2"/>
  <sheetViews>
    <sheetView zoomScale="140" zoomScaleNormal="140" workbookViewId="0">
      <selection activeCell="B4" sqref="B4:V4"/>
    </sheetView>
  </sheetViews>
  <sheetFormatPr baseColWidth="10" defaultColWidth="9.140625" defaultRowHeight="12.75" x14ac:dyDescent="0.2"/>
  <cols>
    <col min="1" max="1" width="16.5703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1" t="s">
        <v>2</v>
      </c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>
        <v>14</v>
      </c>
      <c r="Q5" s="1">
        <v>15</v>
      </c>
      <c r="R5" s="1">
        <v>16</v>
      </c>
      <c r="S5" s="1">
        <v>17</v>
      </c>
      <c r="T5" s="1">
        <v>18</v>
      </c>
      <c r="U5" s="1">
        <v>19</v>
      </c>
      <c r="V5" s="1">
        <v>20</v>
      </c>
    </row>
    <row r="6" spans="1:27" s="1" customFormat="1" x14ac:dyDescent="0.2">
      <c r="A6" s="1" t="s">
        <v>28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x14ac:dyDescent="0.2">
      <c r="A7" s="1" t="s">
        <v>29</v>
      </c>
      <c r="B7" s="16">
        <f t="shared" ref="B7:G7" si="0">-1*B6</f>
        <v>-100</v>
      </c>
      <c r="C7" s="16">
        <f t="shared" si="0"/>
        <v>23</v>
      </c>
      <c r="D7" s="16">
        <f t="shared" si="0"/>
        <v>23</v>
      </c>
      <c r="E7" s="16">
        <f t="shared" si="0"/>
        <v>23</v>
      </c>
      <c r="F7" s="16">
        <f t="shared" si="0"/>
        <v>23</v>
      </c>
      <c r="G7" s="16">
        <f t="shared" si="0"/>
        <v>23</v>
      </c>
    </row>
    <row r="8" spans="1:27" s="2" customFormat="1" ht="13.5" x14ac:dyDescent="0.25"/>
    <row r="9" spans="1:27" s="2" customFormat="1" ht="13.5" x14ac:dyDescent="0.25">
      <c r="A9" s="9" t="s">
        <v>1</v>
      </c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A10" s="6"/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9" customFormat="1" x14ac:dyDescent="0.2">
      <c r="A11" s="1" t="s">
        <v>28</v>
      </c>
      <c r="B11" s="44">
        <f t="shared" ref="B11:Q11" si="1">$B$6+NPV(B$10/100,$C$6:$V$6)</f>
        <v>-15</v>
      </c>
      <c r="C11" s="44">
        <f t="shared" si="1"/>
        <v>-8.4095686955967182</v>
      </c>
      <c r="D11" s="44">
        <f t="shared" si="1"/>
        <v>-2.3919136133727079</v>
      </c>
      <c r="E11" s="44">
        <f t="shared" si="1"/>
        <v>3.1156329319885998</v>
      </c>
      <c r="F11" s="44">
        <f t="shared" si="1"/>
        <v>8.1676691472040375</v>
      </c>
      <c r="G11" s="44">
        <f t="shared" si="1"/>
        <v>12.811904303605701</v>
      </c>
      <c r="H11" s="44">
        <f t="shared" si="1"/>
        <v>17.090147346064896</v>
      </c>
      <c r="I11" s="44">
        <f t="shared" si="1"/>
        <v>21.039137716255439</v>
      </c>
      <c r="J11" s="44">
        <f t="shared" si="1"/>
        <v>24.691245965791566</v>
      </c>
      <c r="K11" s="44">
        <f t="shared" si="1"/>
        <v>28.075066518336371</v>
      </c>
      <c r="L11" s="44">
        <f t="shared" si="1"/>
        <v>31.215920781893004</v>
      </c>
      <c r="M11" s="44">
        <f t="shared" si="1"/>
        <v>34.136285484394989</v>
      </c>
      <c r="N11" s="44">
        <f t="shared" si="1"/>
        <v>36.856158430964307</v>
      </c>
      <c r="O11" s="44">
        <f t="shared" si="1"/>
        <v>39.393371723112779</v>
      </c>
      <c r="P11" s="44">
        <f t="shared" si="1"/>
        <v>41.763860732316971</v>
      </c>
      <c r="Q11" s="44">
        <f t="shared" si="1"/>
        <v>43.981895699622676</v>
      </c>
    </row>
    <row r="12" spans="1:27" x14ac:dyDescent="0.2">
      <c r="A12" s="1" t="s">
        <v>29</v>
      </c>
      <c r="B12" s="45">
        <f>$B$7+NPV(B$10/100,$C$7:$V$7)</f>
        <v>15</v>
      </c>
      <c r="C12" s="45">
        <f t="shared" ref="C12:Q12" si="2">$B$7+NPV(C$10/100,$C$7:$V$7)</f>
        <v>8.4095686955967182</v>
      </c>
      <c r="D12" s="45">
        <f t="shared" si="2"/>
        <v>2.3919136133727079</v>
      </c>
      <c r="E12" s="45">
        <f t="shared" si="2"/>
        <v>-3.1156329319885998</v>
      </c>
      <c r="F12" s="45">
        <f t="shared" si="2"/>
        <v>-8.1676691472040375</v>
      </c>
      <c r="G12" s="45">
        <f t="shared" si="2"/>
        <v>-12.811904303605701</v>
      </c>
      <c r="H12" s="45">
        <f t="shared" si="2"/>
        <v>-17.090147346064896</v>
      </c>
      <c r="I12" s="45">
        <f t="shared" si="2"/>
        <v>-21.039137716255439</v>
      </c>
      <c r="J12" s="45">
        <f t="shared" si="2"/>
        <v>-24.691245965791566</v>
      </c>
      <c r="K12" s="45">
        <f t="shared" si="2"/>
        <v>-28.075066518336371</v>
      </c>
      <c r="L12" s="45">
        <f t="shared" si="2"/>
        <v>-31.215920781893004</v>
      </c>
      <c r="M12" s="45">
        <f t="shared" si="2"/>
        <v>-34.136285484394989</v>
      </c>
      <c r="N12" s="45">
        <f t="shared" si="2"/>
        <v>-36.856158430964307</v>
      </c>
      <c r="O12" s="45">
        <f t="shared" si="2"/>
        <v>-39.393371723112779</v>
      </c>
      <c r="P12" s="45">
        <f t="shared" si="2"/>
        <v>-41.763860732316971</v>
      </c>
      <c r="Q12" s="45">
        <f t="shared" si="2"/>
        <v>-43.981895699622676</v>
      </c>
    </row>
    <row r="13" spans="1:27" s="1" customFormat="1" ht="13.5" thickBot="1" x14ac:dyDescent="0.25">
      <c r="A13" s="7" t="s">
        <v>5</v>
      </c>
      <c r="B13" s="42">
        <f>IRR(B6:V6)</f>
        <v>4.8471910520539341E-2</v>
      </c>
      <c r="C13" s="37"/>
      <c r="D13" s="37"/>
      <c r="E13" s="37"/>
      <c r="F13" s="37"/>
      <c r="G13" s="37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1:27" s="1" customFormat="1" ht="13.5" thickTop="1" x14ac:dyDescent="0.2"/>
    <row r="15" spans="1:27" s="1" customFormat="1" x14ac:dyDescent="0.2"/>
    <row r="16" spans="1:27" s="1" customFormat="1" x14ac:dyDescent="0.2">
      <c r="A16" s="1" t="s">
        <v>0</v>
      </c>
    </row>
    <row r="17" spans="1:17" s="1" customFormat="1" x14ac:dyDescent="0.2"/>
    <row r="18" spans="1:17" x14ac:dyDescent="0.2">
      <c r="L18" s="3" t="s">
        <v>0</v>
      </c>
    </row>
    <row r="19" spans="1:17" x14ac:dyDescent="0.2">
      <c r="L19" s="3" t="s">
        <v>0</v>
      </c>
    </row>
    <row r="20" spans="1:17" x14ac:dyDescent="0.2">
      <c r="D20" s="3" t="s">
        <v>0</v>
      </c>
      <c r="E20" s="3" t="s">
        <v>0</v>
      </c>
      <c r="P20" s="3" t="s">
        <v>0</v>
      </c>
    </row>
    <row r="22" spans="1:17" x14ac:dyDescent="0.2">
      <c r="D22" s="3" t="s">
        <v>0</v>
      </c>
    </row>
    <row r="24" spans="1:17" x14ac:dyDescent="0.2">
      <c r="D24" s="3" t="s">
        <v>0</v>
      </c>
      <c r="F24" s="3" t="s">
        <v>0</v>
      </c>
    </row>
    <row r="32" spans="1:17" x14ac:dyDescent="0.2">
      <c r="A32" s="11"/>
      <c r="B32" s="11">
        <v>2</v>
      </c>
      <c r="C32" s="11">
        <v>4</v>
      </c>
      <c r="D32" s="11">
        <v>6</v>
      </c>
      <c r="E32" s="11">
        <v>8</v>
      </c>
      <c r="F32" s="11">
        <v>10</v>
      </c>
      <c r="G32" s="8">
        <v>10</v>
      </c>
      <c r="H32" s="8">
        <v>12</v>
      </c>
      <c r="I32" s="8">
        <v>14</v>
      </c>
      <c r="J32" s="8">
        <v>16</v>
      </c>
      <c r="K32" s="8">
        <v>18</v>
      </c>
      <c r="L32" s="8">
        <v>20</v>
      </c>
      <c r="M32" s="8">
        <v>22</v>
      </c>
      <c r="N32" s="8">
        <v>24</v>
      </c>
      <c r="O32" s="8">
        <v>26</v>
      </c>
      <c r="P32" s="8">
        <v>28</v>
      </c>
      <c r="Q32" s="8">
        <v>30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zoomScale="140" zoomScaleNormal="140" workbookViewId="0">
      <selection activeCell="A3" sqref="A3"/>
    </sheetView>
  </sheetViews>
  <sheetFormatPr baseColWidth="10" defaultColWidth="9.140625" defaultRowHeight="15" x14ac:dyDescent="0.25"/>
  <cols>
    <col min="1" max="1" width="17.5703125" style="17" customWidth="1"/>
    <col min="2" max="16384" width="9.140625" style="17"/>
  </cols>
  <sheetData>
    <row r="1" spans="1:4" x14ac:dyDescent="0.25">
      <c r="A1" s="5" t="s">
        <v>26</v>
      </c>
    </row>
    <row r="4" spans="1:4" x14ac:dyDescent="0.25">
      <c r="A4" s="17" t="s">
        <v>20</v>
      </c>
    </row>
    <row r="5" spans="1:4" x14ac:dyDescent="0.25">
      <c r="B5" s="64" t="s">
        <v>4</v>
      </c>
      <c r="C5" s="64"/>
      <c r="D5" s="64"/>
    </row>
    <row r="6" spans="1:4" x14ac:dyDescent="0.25">
      <c r="A6" s="18" t="s">
        <v>6</v>
      </c>
      <c r="B6" s="18">
        <v>0</v>
      </c>
      <c r="C6" s="18">
        <v>1</v>
      </c>
      <c r="D6" s="18">
        <v>2</v>
      </c>
    </row>
    <row r="7" spans="1:4" x14ac:dyDescent="0.25">
      <c r="A7" s="17" t="s">
        <v>7</v>
      </c>
      <c r="B7" s="28">
        <v>-200</v>
      </c>
      <c r="C7" s="28">
        <v>120</v>
      </c>
      <c r="D7" s="28">
        <v>140</v>
      </c>
    </row>
    <row r="8" spans="1:4" x14ac:dyDescent="0.25">
      <c r="A8" s="17" t="s">
        <v>8</v>
      </c>
      <c r="B8" s="28">
        <v>-390</v>
      </c>
      <c r="C8" s="28">
        <v>270</v>
      </c>
      <c r="D8" s="28">
        <v>220</v>
      </c>
    </row>
    <row r="9" spans="1:4" x14ac:dyDescent="0.25">
      <c r="A9" s="18" t="s">
        <v>15</v>
      </c>
      <c r="B9" s="29">
        <v>-600</v>
      </c>
      <c r="C9" s="29">
        <v>300</v>
      </c>
      <c r="D9" s="29">
        <v>350</v>
      </c>
    </row>
    <row r="11" spans="1:4" x14ac:dyDescent="0.25">
      <c r="A11" s="17" t="s">
        <v>1</v>
      </c>
    </row>
    <row r="12" spans="1:4" x14ac:dyDescent="0.25">
      <c r="B12" s="64" t="s">
        <v>6</v>
      </c>
      <c r="C12" s="64"/>
      <c r="D12" s="64"/>
    </row>
    <row r="13" spans="1:4" x14ac:dyDescent="0.25">
      <c r="A13" s="18" t="s">
        <v>23</v>
      </c>
      <c r="B13" s="19" t="s">
        <v>7</v>
      </c>
      <c r="C13" s="19" t="s">
        <v>8</v>
      </c>
      <c r="D13" s="19" t="s">
        <v>15</v>
      </c>
    </row>
    <row r="14" spans="1:4" x14ac:dyDescent="0.25">
      <c r="A14" s="20">
        <v>0</v>
      </c>
      <c r="B14" s="21">
        <f t="shared" ref="B14:B26" si="0">$B$7+NPV($A14/100,$C$7,$D$7)</f>
        <v>60</v>
      </c>
      <c r="C14" s="21">
        <f t="shared" ref="C14:C26" si="1">$B$8+NPV($A14/100,$C$8,$D$8)</f>
        <v>100</v>
      </c>
      <c r="D14" s="21">
        <f t="shared" ref="D14:D26" si="2">$B$9+NPV($A14/100,$C$9,$D$9)</f>
        <v>50</v>
      </c>
    </row>
    <row r="15" spans="1:4" x14ac:dyDescent="0.25">
      <c r="A15" s="20">
        <v>2</v>
      </c>
      <c r="B15" s="21">
        <f t="shared" si="0"/>
        <v>52.210688196847372</v>
      </c>
      <c r="C15" s="21">
        <f t="shared" si="1"/>
        <v>86.163014225297957</v>
      </c>
      <c r="D15" s="21">
        <f t="shared" si="2"/>
        <v>30.526720492118443</v>
      </c>
    </row>
    <row r="16" spans="1:4" x14ac:dyDescent="0.25">
      <c r="A16" s="20">
        <v>4</v>
      </c>
      <c r="B16" s="21">
        <f t="shared" si="0"/>
        <v>44.822485207100584</v>
      </c>
      <c r="C16" s="21">
        <f t="shared" si="1"/>
        <v>73.017751479289927</v>
      </c>
      <c r="D16" s="21">
        <f t="shared" si="2"/>
        <v>12.056213017751475</v>
      </c>
    </row>
    <row r="17" spans="1:7" x14ac:dyDescent="0.25">
      <c r="A17" s="20">
        <v>6</v>
      </c>
      <c r="B17" s="21">
        <f t="shared" si="0"/>
        <v>37.807048771804887</v>
      </c>
      <c r="C17" s="21">
        <f t="shared" si="1"/>
        <v>60.516197935208197</v>
      </c>
      <c r="D17" s="21">
        <f t="shared" si="2"/>
        <v>-5.4823780704876981</v>
      </c>
    </row>
    <row r="18" spans="1:7" x14ac:dyDescent="0.25">
      <c r="A18" s="20">
        <v>8</v>
      </c>
      <c r="B18" s="21">
        <f t="shared" si="0"/>
        <v>31.138545953360733</v>
      </c>
      <c r="C18" s="21">
        <f t="shared" si="1"/>
        <v>48.61454046639227</v>
      </c>
      <c r="D18" s="21">
        <f t="shared" si="2"/>
        <v>-22.153635116598025</v>
      </c>
      <c r="G18" s="17" t="s">
        <v>0</v>
      </c>
    </row>
    <row r="19" spans="1:7" x14ac:dyDescent="0.25">
      <c r="A19" s="20">
        <v>10</v>
      </c>
      <c r="B19" s="21">
        <f t="shared" si="0"/>
        <v>24.793388429752042</v>
      </c>
      <c r="C19" s="21">
        <f t="shared" si="1"/>
        <v>37.272727272727252</v>
      </c>
      <c r="D19" s="21">
        <f t="shared" si="2"/>
        <v>-38.016528925619923</v>
      </c>
    </row>
    <row r="20" spans="1:7" x14ac:dyDescent="0.25">
      <c r="A20" s="20">
        <v>12</v>
      </c>
      <c r="B20" s="21">
        <f t="shared" si="0"/>
        <v>18.749999999999972</v>
      </c>
      <c r="C20" s="21">
        <f t="shared" si="1"/>
        <v>26.454081632653015</v>
      </c>
      <c r="D20" s="21">
        <f t="shared" si="2"/>
        <v>-53.125</v>
      </c>
    </row>
    <row r="21" spans="1:7" x14ac:dyDescent="0.25">
      <c r="A21" s="20">
        <v>14</v>
      </c>
      <c r="B21" s="21">
        <f t="shared" si="0"/>
        <v>12.988611880578588</v>
      </c>
      <c r="C21" s="21">
        <f t="shared" si="1"/>
        <v>16.124961526623508</v>
      </c>
      <c r="D21" s="21">
        <f t="shared" si="2"/>
        <v>-67.52847029855343</v>
      </c>
    </row>
    <row r="22" spans="1:7" x14ac:dyDescent="0.25">
      <c r="A22" s="20">
        <v>16</v>
      </c>
      <c r="B22" s="21">
        <f t="shared" si="0"/>
        <v>7.4910820451843279</v>
      </c>
      <c r="C22" s="21">
        <f t="shared" si="1"/>
        <v>6.2544589774079213</v>
      </c>
      <c r="D22" s="21">
        <f t="shared" si="2"/>
        <v>-81.272294887039266</v>
      </c>
      <c r="E22" s="17" t="s">
        <v>0</v>
      </c>
    </row>
    <row r="23" spans="1:7" x14ac:dyDescent="0.25">
      <c r="A23" s="20">
        <v>18</v>
      </c>
      <c r="B23" s="21">
        <f t="shared" si="0"/>
        <v>2.2407354208560832</v>
      </c>
      <c r="C23" s="21">
        <f t="shared" si="1"/>
        <v>-3.1858661304222551</v>
      </c>
      <c r="D23" s="21">
        <f t="shared" si="2"/>
        <v>-94.398161447859763</v>
      </c>
    </row>
    <row r="24" spans="1:7" x14ac:dyDescent="0.25">
      <c r="A24" s="20">
        <v>20</v>
      </c>
      <c r="B24" s="21">
        <f t="shared" si="0"/>
        <v>-2.777777777777743</v>
      </c>
      <c r="C24" s="21">
        <f t="shared" si="1"/>
        <v>-12.222222222222172</v>
      </c>
      <c r="D24" s="21">
        <f t="shared" si="2"/>
        <v>-106.94444444444434</v>
      </c>
    </row>
    <row r="25" spans="1:7" x14ac:dyDescent="0.25">
      <c r="A25" s="20">
        <v>22</v>
      </c>
      <c r="B25" s="21">
        <f t="shared" si="0"/>
        <v>-7.578607901101833</v>
      </c>
      <c r="C25" s="21">
        <f t="shared" si="1"/>
        <v>-20.878796022574591</v>
      </c>
      <c r="D25" s="21">
        <f t="shared" si="2"/>
        <v>-118.94651975275463</v>
      </c>
    </row>
    <row r="26" spans="1:7" ht="15.75" thickBot="1" x14ac:dyDescent="0.3">
      <c r="A26" s="26">
        <v>24</v>
      </c>
      <c r="B26" s="27">
        <f t="shared" si="0"/>
        <v>-12.174817898022894</v>
      </c>
      <c r="C26" s="27">
        <f t="shared" si="1"/>
        <v>-29.177939646201878</v>
      </c>
      <c r="D26" s="27">
        <f t="shared" si="2"/>
        <v>-130.43704474505722</v>
      </c>
    </row>
    <row r="27" spans="1:7" ht="15.75" thickTop="1" x14ac:dyDescent="0.25">
      <c r="F27" s="17" t="s">
        <v>0</v>
      </c>
    </row>
    <row r="32" spans="1:7" x14ac:dyDescent="0.25">
      <c r="D32" s="17" t="s">
        <v>0</v>
      </c>
    </row>
    <row r="40" spans="6:6" x14ac:dyDescent="0.25">
      <c r="F40" s="17" t="s">
        <v>0</v>
      </c>
    </row>
  </sheetData>
  <mergeCells count="2">
    <mergeCell ref="B5:D5"/>
    <mergeCell ref="B12:D1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0"/>
  <sheetViews>
    <sheetView tabSelected="1" zoomScale="140" zoomScaleNormal="140" workbookViewId="0">
      <selection activeCell="C8" sqref="C8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-340</v>
      </c>
      <c r="C5" s="16">
        <v>200</v>
      </c>
      <c r="D5" s="16">
        <v>250</v>
      </c>
    </row>
    <row r="6" spans="1:27" s="1" customFormat="1" x14ac:dyDescent="0.2"/>
    <row r="7" spans="1:27" s="2" customFormat="1" ht="13.5" x14ac:dyDescent="0.25">
      <c r="B7" s="63" t="s">
        <v>23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27" s="4" customFormat="1" x14ac:dyDescent="0.2">
      <c r="A8" s="6"/>
      <c r="B8" s="40">
        <v>0</v>
      </c>
      <c r="C8" s="40">
        <v>2</v>
      </c>
      <c r="D8" s="40">
        <v>4</v>
      </c>
      <c r="E8" s="40">
        <v>6</v>
      </c>
      <c r="F8" s="40">
        <v>8</v>
      </c>
      <c r="G8" s="40">
        <v>10</v>
      </c>
      <c r="H8" s="40">
        <v>12</v>
      </c>
      <c r="I8" s="40">
        <v>14</v>
      </c>
      <c r="J8" s="40">
        <v>16</v>
      </c>
      <c r="K8" s="40">
        <v>18</v>
      </c>
      <c r="L8" s="40">
        <v>20</v>
      </c>
      <c r="M8" s="40">
        <v>22</v>
      </c>
      <c r="N8" s="40">
        <v>24</v>
      </c>
      <c r="O8" s="40">
        <v>26</v>
      </c>
      <c r="P8" s="40">
        <v>28</v>
      </c>
      <c r="Q8" s="40">
        <v>30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" customFormat="1" x14ac:dyDescent="0.2">
      <c r="A9" s="23" t="s">
        <v>1</v>
      </c>
      <c r="B9" s="41">
        <f t="shared" ref="B9:Q9" si="0">$B$5+NPV(B$8/100,$C$5:$V$5)</f>
        <v>110</v>
      </c>
      <c r="C9" s="41">
        <f t="shared" si="0"/>
        <v>96.370626682045383</v>
      </c>
      <c r="D9" s="41">
        <f t="shared" si="0"/>
        <v>83.446745562130161</v>
      </c>
      <c r="E9" s="41">
        <f t="shared" si="0"/>
        <v>71.178355286578778</v>
      </c>
      <c r="F9" s="41">
        <f t="shared" si="0"/>
        <v>59.519890260630973</v>
      </c>
      <c r="G9" s="41">
        <f t="shared" si="0"/>
        <v>48.429752066115668</v>
      </c>
      <c r="H9" s="41">
        <f t="shared" si="0"/>
        <v>37.869897959183618</v>
      </c>
      <c r="I9" s="41">
        <f t="shared" si="0"/>
        <v>27.805478608802673</v>
      </c>
      <c r="J9" s="41">
        <f t="shared" si="0"/>
        <v>18.204518430439975</v>
      </c>
      <c r="K9" s="41">
        <f t="shared" si="0"/>
        <v>9.0376328641195869</v>
      </c>
      <c r="L9" s="41">
        <f t="shared" si="0"/>
        <v>0.27777777777782831</v>
      </c>
      <c r="M9" s="41">
        <f t="shared" si="0"/>
        <v>-8.0999731255038796</v>
      </c>
      <c r="N9" s="41">
        <f t="shared" si="0"/>
        <v>-16.118626430801214</v>
      </c>
      <c r="O9" s="41">
        <f t="shared" si="0"/>
        <v>-23.799445704207585</v>
      </c>
      <c r="P9" s="41">
        <f t="shared" si="0"/>
        <v>-31.162109375</v>
      </c>
      <c r="Q9" s="41">
        <f t="shared" si="0"/>
        <v>-38.224852071005955</v>
      </c>
    </row>
    <row r="10" spans="1:27" s="1" customFormat="1" x14ac:dyDescent="0.2">
      <c r="A10" s="9"/>
      <c r="B10" s="46"/>
      <c r="C10" s="46">
        <v>2</v>
      </c>
      <c r="D10" s="46">
        <v>4</v>
      </c>
      <c r="E10" s="46">
        <v>6</v>
      </c>
      <c r="F10" s="46">
        <v>8</v>
      </c>
      <c r="G10" s="46">
        <v>10</v>
      </c>
      <c r="H10" s="46">
        <v>12</v>
      </c>
      <c r="I10" s="46">
        <v>14</v>
      </c>
      <c r="J10" s="44"/>
      <c r="K10" s="44"/>
      <c r="L10" s="44"/>
      <c r="M10" s="44"/>
      <c r="N10" s="44"/>
      <c r="O10" s="44"/>
      <c r="P10" s="44"/>
      <c r="Q10" s="44"/>
    </row>
    <row r="11" spans="1:27" s="1" customFormat="1" ht="13.5" thickBot="1" x14ac:dyDescent="0.25">
      <c r="A11" s="15" t="s">
        <v>5</v>
      </c>
      <c r="B11" s="47">
        <f>IRR(B5:V5)</f>
        <v>0.200649118081202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27" s="1" customFormat="1" ht="13.5" thickTop="1" x14ac:dyDescent="0.2"/>
    <row r="13" spans="1:27" s="1" customFormat="1" x14ac:dyDescent="0.2">
      <c r="A13" s="1" t="s">
        <v>0</v>
      </c>
    </row>
    <row r="14" spans="1:27" s="1" customFormat="1" x14ac:dyDescent="0.2"/>
    <row r="15" spans="1:27" x14ac:dyDescent="0.2">
      <c r="L15" s="3" t="s">
        <v>0</v>
      </c>
    </row>
    <row r="17" spans="2:17" x14ac:dyDescent="0.2">
      <c r="D17" s="3" t="s">
        <v>0</v>
      </c>
      <c r="E17" s="3" t="s">
        <v>0</v>
      </c>
    </row>
    <row r="19" spans="2:17" x14ac:dyDescent="0.2">
      <c r="D19" s="3" t="s">
        <v>0</v>
      </c>
    </row>
    <row r="21" spans="2:17" x14ac:dyDescent="0.2">
      <c r="D21" s="3" t="s">
        <v>0</v>
      </c>
      <c r="F21" s="3" t="s">
        <v>0</v>
      </c>
    </row>
    <row r="22" spans="2:17" x14ac:dyDescent="0.2">
      <c r="Q22" s="3" t="s">
        <v>0</v>
      </c>
    </row>
    <row r="30" spans="2:17" x14ac:dyDescent="0.2">
      <c r="B30" s="11"/>
      <c r="C30" s="11">
        <v>2</v>
      </c>
      <c r="D30" s="11">
        <v>4</v>
      </c>
      <c r="E30" s="11">
        <v>6</v>
      </c>
      <c r="F30" s="11">
        <v>8</v>
      </c>
      <c r="G30" s="11">
        <v>10</v>
      </c>
      <c r="H30" s="11">
        <v>12</v>
      </c>
      <c r="I30" s="11">
        <v>14</v>
      </c>
      <c r="J30" s="11">
        <v>16</v>
      </c>
      <c r="K30" s="11">
        <v>18</v>
      </c>
      <c r="L30" s="11">
        <v>20</v>
      </c>
      <c r="M30" s="11">
        <v>22</v>
      </c>
      <c r="N30" s="11">
        <v>24</v>
      </c>
      <c r="O30" s="11">
        <v>26</v>
      </c>
      <c r="P30" s="11">
        <v>28</v>
      </c>
      <c r="Q30" s="11">
        <v>30</v>
      </c>
    </row>
  </sheetData>
  <mergeCells count="2">
    <mergeCell ref="B3:V3"/>
    <mergeCell ref="B7:Q7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2"/>
  <sheetViews>
    <sheetView zoomScale="140" zoomScaleNormal="140" workbookViewId="0">
      <selection activeCell="B9" sqref="B9:Q12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-620</v>
      </c>
      <c r="C5" s="16">
        <v>1580</v>
      </c>
      <c r="D5" s="16">
        <v>-990</v>
      </c>
    </row>
    <row r="6" spans="1:27" s="1" customFormat="1" x14ac:dyDescent="0.2"/>
    <row r="7" spans="1:27" s="2" customFormat="1" ht="13.5" x14ac:dyDescent="0.25"/>
    <row r="8" spans="1:27" s="2" customFormat="1" ht="13.5" x14ac:dyDescent="0.25">
      <c r="B8" s="63" t="s">
        <v>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  <row r="9" spans="1:27" s="4" customFormat="1" x14ac:dyDescent="0.2">
      <c r="A9" s="6"/>
      <c r="B9" s="40">
        <v>0</v>
      </c>
      <c r="C9" s="40">
        <v>5</v>
      </c>
      <c r="D9" s="40">
        <v>10</v>
      </c>
      <c r="E9" s="40">
        <v>15</v>
      </c>
      <c r="F9" s="40">
        <v>20</v>
      </c>
      <c r="G9" s="40">
        <v>25</v>
      </c>
      <c r="H9" s="40">
        <v>30</v>
      </c>
      <c r="I9" s="40">
        <v>35</v>
      </c>
      <c r="J9" s="40">
        <v>40</v>
      </c>
      <c r="K9" s="40">
        <v>45</v>
      </c>
      <c r="L9" s="40">
        <v>50</v>
      </c>
      <c r="M9" s="40">
        <v>55</v>
      </c>
      <c r="N9" s="40">
        <v>60</v>
      </c>
      <c r="O9" s="40">
        <v>65</v>
      </c>
      <c r="P9" s="40">
        <v>70</v>
      </c>
      <c r="Q9" s="40">
        <v>75</v>
      </c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1" customFormat="1" x14ac:dyDescent="0.2">
      <c r="A10" s="23" t="s">
        <v>1</v>
      </c>
      <c r="B10" s="41">
        <f t="shared" ref="B10:Q10" si="0">$B$5+NPV(B$9/100,$C$5:$V$5)</f>
        <v>-30</v>
      </c>
      <c r="C10" s="41">
        <f t="shared" si="0"/>
        <v>-13.197278911564581</v>
      </c>
      <c r="D10" s="41">
        <f t="shared" si="0"/>
        <v>-1.8181818181817562</v>
      </c>
      <c r="E10" s="41">
        <f t="shared" si="0"/>
        <v>5.3308128544423425</v>
      </c>
      <c r="F10" s="41">
        <f t="shared" si="0"/>
        <v>9.1666666666667425</v>
      </c>
      <c r="G10" s="41">
        <f t="shared" si="0"/>
        <v>10.399999999999977</v>
      </c>
      <c r="H10" s="41">
        <f t="shared" si="0"/>
        <v>9.5857988165680581</v>
      </c>
      <c r="I10" s="41">
        <f t="shared" si="0"/>
        <v>7.1604938271605079</v>
      </c>
      <c r="J10" s="41">
        <f t="shared" si="0"/>
        <v>3.4693877551020478</v>
      </c>
      <c r="K10" s="41">
        <f t="shared" si="0"/>
        <v>-1.2128418549345952</v>
      </c>
      <c r="L10" s="41">
        <f t="shared" si="0"/>
        <v>-6.6666666666666288</v>
      </c>
      <c r="M10" s="41">
        <f t="shared" si="0"/>
        <v>-12.715920915712786</v>
      </c>
      <c r="N10" s="41">
        <f t="shared" si="0"/>
        <v>-19.21875</v>
      </c>
      <c r="O10" s="41">
        <f t="shared" si="0"/>
        <v>-26.060606060606005</v>
      </c>
      <c r="P10" s="41">
        <f t="shared" si="0"/>
        <v>-33.148788927335659</v>
      </c>
      <c r="Q10" s="41">
        <f t="shared" si="0"/>
        <v>-40.408163265306143</v>
      </c>
    </row>
    <row r="11" spans="1:27" s="1" customFormat="1" x14ac:dyDescent="0.2">
      <c r="A11" s="9"/>
      <c r="B11" s="46"/>
      <c r="C11" s="46">
        <v>5</v>
      </c>
      <c r="D11" s="46">
        <v>10</v>
      </c>
      <c r="E11" s="46">
        <v>15</v>
      </c>
      <c r="F11" s="46">
        <v>20</v>
      </c>
      <c r="G11" s="46">
        <v>25</v>
      </c>
      <c r="H11" s="46">
        <v>30</v>
      </c>
      <c r="I11" s="46">
        <v>35</v>
      </c>
      <c r="J11" s="46">
        <v>40</v>
      </c>
      <c r="K11" s="46">
        <v>45</v>
      </c>
      <c r="L11" s="46">
        <v>50</v>
      </c>
      <c r="M11" s="44"/>
      <c r="N11" s="44"/>
      <c r="O11" s="44"/>
      <c r="P11" s="44"/>
      <c r="Q11" s="44"/>
    </row>
    <row r="12" spans="1:27" s="1" customFormat="1" ht="13.5" thickBot="1" x14ac:dyDescent="0.25">
      <c r="A12" s="15" t="s">
        <v>5</v>
      </c>
      <c r="B12" s="47">
        <f>IRR(B5:V5)</f>
        <v>0.1105017489491662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8" spans="4:6" x14ac:dyDescent="0.2">
      <c r="D18" s="3" t="s">
        <v>0</v>
      </c>
      <c r="E18" s="3" t="s">
        <v>0</v>
      </c>
    </row>
    <row r="20" spans="4:6" x14ac:dyDescent="0.2">
      <c r="D20" s="3" t="s">
        <v>0</v>
      </c>
    </row>
    <row r="22" spans="4:6" x14ac:dyDescent="0.2">
      <c r="D22" s="3" t="s">
        <v>0</v>
      </c>
      <c r="F22" s="3" t="s">
        <v>0</v>
      </c>
    </row>
  </sheetData>
  <mergeCells count="2">
    <mergeCell ref="B3:V3"/>
    <mergeCell ref="B8:Q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3"/>
  <sheetViews>
    <sheetView zoomScale="140" zoomScaleNormal="140" workbookViewId="0">
      <selection activeCell="L19" sqref="L19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27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2" customFormat="1" ht="13.5" x14ac:dyDescent="0.25"/>
    <row r="9" spans="1:27" s="2" customFormat="1" ht="13.5" x14ac:dyDescent="0.25">
      <c r="A9" s="3" t="s">
        <v>1</v>
      </c>
      <c r="B9" s="63" t="s">
        <v>3</v>
      </c>
      <c r="C9" s="63"/>
      <c r="D9" s="63"/>
      <c r="E9" s="63"/>
      <c r="F9" s="63"/>
      <c r="G9" s="63"/>
      <c r="H9" s="63"/>
      <c r="I9" s="63"/>
      <c r="J9" s="63"/>
      <c r="K9" s="14"/>
      <c r="L9" s="14"/>
      <c r="M9" s="14"/>
      <c r="N9" s="14"/>
      <c r="O9" s="14"/>
      <c r="P9" s="14"/>
      <c r="Q9" s="14"/>
    </row>
    <row r="10" spans="1:27" s="4" customFormat="1" x14ac:dyDescent="0.2">
      <c r="A10" s="6"/>
      <c r="B10" s="40">
        <v>0</v>
      </c>
      <c r="C10" s="40">
        <v>5</v>
      </c>
      <c r="D10" s="40">
        <v>10</v>
      </c>
      <c r="E10" s="40">
        <v>15</v>
      </c>
      <c r="F10" s="40">
        <v>20</v>
      </c>
      <c r="G10" s="40">
        <v>25</v>
      </c>
      <c r="H10" s="40">
        <v>30</v>
      </c>
      <c r="I10" s="40">
        <v>35</v>
      </c>
      <c r="J10" s="40">
        <v>40</v>
      </c>
      <c r="K10"/>
      <c r="L10"/>
      <c r="M10"/>
      <c r="N10"/>
      <c r="O10"/>
      <c r="P10"/>
      <c r="Q10"/>
      <c r="R10"/>
      <c r="S10"/>
      <c r="T10"/>
      <c r="U10"/>
      <c r="V10"/>
      <c r="W10" s="1"/>
      <c r="X10" s="1"/>
      <c r="Y10" s="1"/>
      <c r="Z10" s="1"/>
      <c r="AA10" s="1"/>
    </row>
    <row r="11" spans="1:27" s="9" customFormat="1" x14ac:dyDescent="0.2">
      <c r="A11" s="9" t="s">
        <v>13</v>
      </c>
      <c r="B11" s="44">
        <f t="shared" ref="B11:J11" si="0">$B$6+NPV(B$10/100,$C$6)</f>
        <v>50</v>
      </c>
      <c r="C11" s="44">
        <f t="shared" si="0"/>
        <v>38.095238095238074</v>
      </c>
      <c r="D11" s="44">
        <f t="shared" si="0"/>
        <v>27.272727272727252</v>
      </c>
      <c r="E11" s="44">
        <f t="shared" si="0"/>
        <v>17.391304347826093</v>
      </c>
      <c r="F11" s="44">
        <f t="shared" si="0"/>
        <v>8.3333333333333428</v>
      </c>
      <c r="G11" s="44">
        <f t="shared" si="0"/>
        <v>0</v>
      </c>
      <c r="H11" s="44">
        <f t="shared" si="0"/>
        <v>-7.6923076923077076</v>
      </c>
      <c r="I11" s="44">
        <f t="shared" si="0"/>
        <v>-14.814814814814838</v>
      </c>
      <c r="J11" s="44">
        <f t="shared" si="0"/>
        <v>-21.428571428571416</v>
      </c>
      <c r="K11"/>
      <c r="L11"/>
      <c r="M11"/>
      <c r="N11"/>
      <c r="O11"/>
      <c r="P11"/>
      <c r="Q11"/>
      <c r="R11"/>
      <c r="S11"/>
      <c r="T11"/>
      <c r="U11"/>
      <c r="V11"/>
    </row>
    <row r="12" spans="1:27" x14ac:dyDescent="0.2">
      <c r="A12" s="22" t="s">
        <v>14</v>
      </c>
      <c r="B12" s="45">
        <f t="shared" ref="B12:J12" si="1">$B$7+NPV(B$10/100,$C$7)</f>
        <v>45</v>
      </c>
      <c r="C12" s="45">
        <f t="shared" si="1"/>
        <v>35.714285714285694</v>
      </c>
      <c r="D12" s="45">
        <f t="shared" si="1"/>
        <v>27.272727272727252</v>
      </c>
      <c r="E12" s="45">
        <f t="shared" si="1"/>
        <v>19.565217391304373</v>
      </c>
      <c r="F12" s="45">
        <f t="shared" si="1"/>
        <v>12.5</v>
      </c>
      <c r="G12" s="45">
        <f t="shared" si="1"/>
        <v>6</v>
      </c>
      <c r="H12" s="45">
        <f t="shared" si="1"/>
        <v>0</v>
      </c>
      <c r="I12" s="45">
        <f t="shared" si="1"/>
        <v>-5.5555555555555713</v>
      </c>
      <c r="J12" s="45">
        <f t="shared" si="1"/>
        <v>-10.714285714285694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s="1" customFormat="1" ht="13.5" thickBot="1" x14ac:dyDescent="0.25">
      <c r="A13" s="7" t="s">
        <v>5</v>
      </c>
      <c r="B13" s="42">
        <f>IRR(B6:V6)</f>
        <v>0.25</v>
      </c>
      <c r="C13" s="37"/>
      <c r="D13" s="37"/>
      <c r="E13" s="37"/>
      <c r="F13" s="37"/>
      <c r="G13" s="37"/>
      <c r="H13" s="37"/>
      <c r="I13" s="37"/>
      <c r="J13" s="37"/>
      <c r="K13" s="10"/>
      <c r="L13" s="10"/>
      <c r="M13" s="10"/>
      <c r="N13" s="10"/>
      <c r="O13" s="10"/>
      <c r="P13" s="10"/>
      <c r="Q13" s="10"/>
    </row>
    <row r="14" spans="1:27" s="1" customFormat="1" ht="13.5" thickTop="1" x14ac:dyDescent="0.2">
      <c r="D14" s="1" t="s">
        <v>0</v>
      </c>
      <c r="H14" s="1" t="s">
        <v>0</v>
      </c>
      <c r="J14" s="1" t="s">
        <v>0</v>
      </c>
    </row>
    <row r="15" spans="1:27" s="1" customFormat="1" x14ac:dyDescent="0.2">
      <c r="K15" s="1" t="s">
        <v>0</v>
      </c>
    </row>
    <row r="16" spans="1:27" s="1" customFormat="1" x14ac:dyDescent="0.2">
      <c r="A16" s="1" t="s">
        <v>0</v>
      </c>
      <c r="K16" s="1" t="s">
        <v>0</v>
      </c>
    </row>
    <row r="17" spans="4:16" s="1" customFormat="1" x14ac:dyDescent="0.2">
      <c r="K17" s="1" t="s">
        <v>0</v>
      </c>
    </row>
    <row r="18" spans="4:16" x14ac:dyDescent="0.2">
      <c r="L18" s="3" t="s">
        <v>0</v>
      </c>
    </row>
    <row r="20" spans="4:16" x14ac:dyDescent="0.2">
      <c r="D20" s="3" t="s">
        <v>0</v>
      </c>
      <c r="E20" s="3" t="s">
        <v>0</v>
      </c>
      <c r="P20" s="3" t="s">
        <v>0</v>
      </c>
    </row>
    <row r="21" spans="4:16" x14ac:dyDescent="0.2">
      <c r="P21" s="3" t="s">
        <v>0</v>
      </c>
    </row>
    <row r="22" spans="4:16" x14ac:dyDescent="0.2">
      <c r="D22" s="3" t="s">
        <v>0</v>
      </c>
    </row>
    <row r="24" spans="4:16" x14ac:dyDescent="0.2">
      <c r="D24" s="3" t="s">
        <v>0</v>
      </c>
      <c r="F24" s="3" t="s">
        <v>0</v>
      </c>
    </row>
    <row r="33" spans="3:10" x14ac:dyDescent="0.2">
      <c r="C33" s="11">
        <v>5</v>
      </c>
      <c r="D33" s="11">
        <v>10</v>
      </c>
      <c r="E33" s="11">
        <v>15</v>
      </c>
      <c r="F33" s="11">
        <v>20</v>
      </c>
      <c r="G33" s="11">
        <v>25</v>
      </c>
      <c r="H33" s="11">
        <v>30</v>
      </c>
      <c r="I33" s="11">
        <v>35</v>
      </c>
      <c r="J33" s="11">
        <v>40</v>
      </c>
    </row>
  </sheetData>
  <mergeCells count="2">
    <mergeCell ref="B4:C4"/>
    <mergeCell ref="B9:J9"/>
  </mergeCells>
  <pageMargins left="0.75" right="0.75" top="1" bottom="1" header="0.5" footer="0.5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7"/>
  <sheetViews>
    <sheetView topLeftCell="A16" zoomScale="140" zoomScaleNormal="140" workbookViewId="0">
      <selection activeCell="K24" sqref="K24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x14ac:dyDescent="0.2">
      <c r="A1" s="5" t="s">
        <v>26</v>
      </c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1" customFormat="1" x14ac:dyDescent="0.2">
      <c r="A8" s="1" t="s">
        <v>9</v>
      </c>
      <c r="B8" s="1">
        <f>B6-B7</f>
        <v>-50</v>
      </c>
      <c r="C8" s="1">
        <f>C6-C7</f>
        <v>55</v>
      </c>
      <c r="D8"/>
      <c r="E8"/>
      <c r="F8"/>
      <c r="G8"/>
      <c r="H8"/>
      <c r="I8"/>
      <c r="J8"/>
      <c r="K8"/>
      <c r="L8"/>
    </row>
    <row r="9" spans="1:27" s="1" customFormat="1" x14ac:dyDescent="0.2">
      <c r="D9"/>
      <c r="E9"/>
      <c r="F9"/>
      <c r="G9"/>
      <c r="H9"/>
      <c r="I9"/>
      <c r="J9"/>
      <c r="K9"/>
      <c r="L9"/>
    </row>
    <row r="10" spans="1:27" s="2" customFormat="1" ht="13.5" x14ac:dyDescent="0.25">
      <c r="A10" s="3" t="s">
        <v>1</v>
      </c>
      <c r="B10" s="63" t="s">
        <v>3</v>
      </c>
      <c r="C10" s="63"/>
      <c r="D10" s="63"/>
      <c r="E10" s="63"/>
      <c r="F10" s="63"/>
      <c r="G10" s="63"/>
      <c r="H10" s="63"/>
      <c r="I10" s="63"/>
      <c r="J10" s="63"/>
      <c r="K10" s="14"/>
      <c r="L10" s="14"/>
      <c r="M10" s="14"/>
      <c r="N10" s="14"/>
      <c r="O10" s="14"/>
      <c r="P10" s="14"/>
      <c r="Q10" s="14"/>
    </row>
    <row r="11" spans="1:27" s="4" customFormat="1" x14ac:dyDescent="0.2">
      <c r="A11" s="6"/>
      <c r="B11" s="40">
        <v>0</v>
      </c>
      <c r="C11" s="40">
        <v>5</v>
      </c>
      <c r="D11" s="40">
        <v>10</v>
      </c>
      <c r="E11" s="40">
        <v>15</v>
      </c>
      <c r="F11" s="40">
        <v>20</v>
      </c>
      <c r="G11" s="40">
        <v>25</v>
      </c>
      <c r="H11" s="40">
        <v>30</v>
      </c>
      <c r="I11" s="40">
        <v>35</v>
      </c>
      <c r="J11" s="40">
        <v>40</v>
      </c>
      <c r="K11"/>
      <c r="L11"/>
      <c r="M11"/>
      <c r="N11"/>
      <c r="O11"/>
      <c r="P11"/>
      <c r="Q11"/>
      <c r="R11"/>
      <c r="S11"/>
      <c r="T11"/>
      <c r="U11"/>
      <c r="V11"/>
      <c r="W11" s="1"/>
      <c r="X11" s="1"/>
      <c r="Y11" s="1"/>
      <c r="Z11" s="1"/>
      <c r="AA11" s="1"/>
    </row>
    <row r="12" spans="1:27" s="9" customFormat="1" x14ac:dyDescent="0.2">
      <c r="A12" s="9" t="s">
        <v>7</v>
      </c>
      <c r="B12" s="44">
        <f t="shared" ref="B12:J12" si="0">$B$6+NPV(B$11/100,$C$6)</f>
        <v>50</v>
      </c>
      <c r="C12" s="44">
        <f t="shared" si="0"/>
        <v>38.095238095238074</v>
      </c>
      <c r="D12" s="44">
        <f t="shared" si="0"/>
        <v>27.272727272727252</v>
      </c>
      <c r="E12" s="44">
        <f t="shared" si="0"/>
        <v>17.391304347826093</v>
      </c>
      <c r="F12" s="44">
        <f t="shared" si="0"/>
        <v>8.3333333333333428</v>
      </c>
      <c r="G12" s="44">
        <f t="shared" si="0"/>
        <v>0</v>
      </c>
      <c r="H12" s="44">
        <f t="shared" si="0"/>
        <v>-7.6923076923077076</v>
      </c>
      <c r="I12" s="44">
        <f t="shared" si="0"/>
        <v>-14.814814814814838</v>
      </c>
      <c r="J12" s="44">
        <f t="shared" si="0"/>
        <v>-21.428571428571416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x14ac:dyDescent="0.2">
      <c r="A13" s="30" t="s">
        <v>8</v>
      </c>
      <c r="B13" s="44">
        <f t="shared" ref="B13:J13" si="1">$B$7+NPV(B$11/100,$C$7)</f>
        <v>45</v>
      </c>
      <c r="C13" s="44">
        <f t="shared" si="1"/>
        <v>35.714285714285694</v>
      </c>
      <c r="D13" s="44">
        <f t="shared" si="1"/>
        <v>27.272727272727252</v>
      </c>
      <c r="E13" s="44">
        <f t="shared" si="1"/>
        <v>19.565217391304373</v>
      </c>
      <c r="F13" s="44">
        <f t="shared" si="1"/>
        <v>12.5</v>
      </c>
      <c r="G13" s="44">
        <f t="shared" si="1"/>
        <v>6</v>
      </c>
      <c r="H13" s="44">
        <f t="shared" si="1"/>
        <v>0</v>
      </c>
      <c r="I13" s="44">
        <f t="shared" si="1"/>
        <v>-5.5555555555555713</v>
      </c>
      <c r="J13" s="44">
        <f t="shared" si="1"/>
        <v>-10.714285714285694</v>
      </c>
      <c r="K13"/>
      <c r="L13"/>
      <c r="M13"/>
      <c r="N13"/>
      <c r="O13"/>
      <c r="P13"/>
      <c r="Q13"/>
      <c r="R13"/>
      <c r="S13"/>
      <c r="T13"/>
      <c r="U13"/>
      <c r="V13"/>
    </row>
    <row r="14" spans="1:27" s="1" customFormat="1" x14ac:dyDescent="0.2">
      <c r="A14" s="12" t="s">
        <v>9</v>
      </c>
      <c r="B14" s="45">
        <f t="shared" ref="B14:J14" si="2">$B$8+NPV(B$11/100,$C$8)</f>
        <v>5</v>
      </c>
      <c r="C14" s="45">
        <f t="shared" si="2"/>
        <v>2.3809523809523796</v>
      </c>
      <c r="D14" s="45">
        <f t="shared" si="2"/>
        <v>0</v>
      </c>
      <c r="E14" s="45">
        <f t="shared" si="2"/>
        <v>-2.1739130434782581</v>
      </c>
      <c r="F14" s="45">
        <f t="shared" si="2"/>
        <v>-4.1666666666666643</v>
      </c>
      <c r="G14" s="45">
        <f t="shared" si="2"/>
        <v>-6</v>
      </c>
      <c r="H14" s="45">
        <f t="shared" si="2"/>
        <v>-7.6923076923076934</v>
      </c>
      <c r="I14" s="45">
        <f t="shared" si="2"/>
        <v>-9.2592592592592595</v>
      </c>
      <c r="J14" s="45">
        <f t="shared" si="2"/>
        <v>-10.714285714285715</v>
      </c>
      <c r="K14" s="10"/>
      <c r="L14" s="10"/>
      <c r="M14" s="10"/>
      <c r="N14" s="10"/>
      <c r="O14" s="10"/>
      <c r="P14" s="10"/>
      <c r="Q14" s="10"/>
    </row>
    <row r="15" spans="1:27" s="1" customFormat="1" x14ac:dyDescent="0.2">
      <c r="A15" s="9"/>
      <c r="B15" s="46"/>
      <c r="C15" s="46">
        <v>5</v>
      </c>
      <c r="D15" s="46">
        <v>10</v>
      </c>
      <c r="E15" s="46">
        <v>15</v>
      </c>
      <c r="F15" s="46">
        <v>20</v>
      </c>
      <c r="G15" s="46">
        <v>25</v>
      </c>
      <c r="H15" s="46">
        <v>30</v>
      </c>
      <c r="I15" s="46">
        <v>35</v>
      </c>
      <c r="J15" s="46">
        <v>40</v>
      </c>
      <c r="K15" s="10"/>
      <c r="L15" s="10"/>
      <c r="M15" s="10"/>
      <c r="N15" s="10"/>
      <c r="O15" s="10"/>
      <c r="P15" s="10"/>
      <c r="Q15" s="10"/>
    </row>
    <row r="16" spans="1:27" s="1" customFormat="1" ht="13.5" thickBot="1" x14ac:dyDescent="0.25">
      <c r="A16" s="15" t="s">
        <v>5</v>
      </c>
      <c r="B16" s="47">
        <f>IRR(B6:V6)</f>
        <v>0.25</v>
      </c>
      <c r="C16" s="38"/>
      <c r="D16" s="38" t="s">
        <v>0</v>
      </c>
      <c r="E16" s="38"/>
      <c r="F16" s="38"/>
      <c r="G16" s="38"/>
      <c r="H16" s="38" t="s">
        <v>0</v>
      </c>
      <c r="I16" s="38"/>
      <c r="J16" s="38" t="s">
        <v>0</v>
      </c>
    </row>
    <row r="17" spans="1:16" s="1" customFormat="1" ht="13.5" thickTop="1" x14ac:dyDescent="0.2">
      <c r="K17" s="1" t="s">
        <v>0</v>
      </c>
    </row>
    <row r="18" spans="1:16" s="1" customFormat="1" x14ac:dyDescent="0.2">
      <c r="A18" s="1" t="s">
        <v>0</v>
      </c>
      <c r="K18" s="1" t="s">
        <v>0</v>
      </c>
    </row>
    <row r="19" spans="1:16" s="1" customFormat="1" x14ac:dyDescent="0.2">
      <c r="K19" s="1" t="s">
        <v>0</v>
      </c>
    </row>
    <row r="20" spans="1:16" x14ac:dyDescent="0.2">
      <c r="L20" s="3" t="s">
        <v>0</v>
      </c>
    </row>
    <row r="22" spans="1:16" x14ac:dyDescent="0.2">
      <c r="D22" s="3" t="s">
        <v>0</v>
      </c>
      <c r="E22" s="3" t="s">
        <v>0</v>
      </c>
      <c r="P22" s="3" t="s">
        <v>0</v>
      </c>
    </row>
    <row r="23" spans="1:16" x14ac:dyDescent="0.2">
      <c r="P23" s="3" t="s">
        <v>0</v>
      </c>
    </row>
    <row r="24" spans="1:16" x14ac:dyDescent="0.2">
      <c r="D24" s="3" t="s">
        <v>0</v>
      </c>
    </row>
    <row r="26" spans="1:16" x14ac:dyDescent="0.2">
      <c r="D26" s="3" t="s">
        <v>0</v>
      </c>
      <c r="F26" s="3" t="s">
        <v>0</v>
      </c>
    </row>
    <row r="34" spans="3:17" x14ac:dyDescent="0.2">
      <c r="C34" s="8">
        <v>2</v>
      </c>
      <c r="D34" s="8">
        <v>4</v>
      </c>
      <c r="E34" s="8">
        <v>6</v>
      </c>
      <c r="F34" s="8">
        <v>8</v>
      </c>
      <c r="G34" s="8">
        <v>10</v>
      </c>
      <c r="H34" s="8">
        <v>12</v>
      </c>
      <c r="I34" s="8">
        <v>14</v>
      </c>
      <c r="J34" s="8">
        <v>16</v>
      </c>
      <c r="K34" s="8">
        <v>18</v>
      </c>
      <c r="L34" s="8">
        <v>20</v>
      </c>
      <c r="M34" s="8">
        <v>22</v>
      </c>
      <c r="N34" s="8">
        <v>24</v>
      </c>
      <c r="O34" s="8">
        <v>26</v>
      </c>
      <c r="P34" s="8">
        <v>28</v>
      </c>
      <c r="Q34" s="8">
        <v>30</v>
      </c>
    </row>
    <row r="37" spans="3:17" x14ac:dyDescent="0.2">
      <c r="L37" s="3" t="s">
        <v>0</v>
      </c>
    </row>
  </sheetData>
  <mergeCells count="2">
    <mergeCell ref="B4:C4"/>
    <mergeCell ref="B10:J10"/>
  </mergeCells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Tabell 4.4</vt:lpstr>
      <vt:lpstr>Figur 4.3</vt:lpstr>
      <vt:lpstr>Figur 4.4</vt:lpstr>
      <vt:lpstr>Figur 4.5</vt:lpstr>
      <vt:lpstr>Figur 4.6</vt:lpstr>
      <vt:lpstr>Figure 4.7</vt:lpstr>
      <vt:lpstr>Figur 4.8</vt:lpstr>
      <vt:lpstr>Figur 4.9</vt:lpstr>
      <vt:lpstr>Figur 4.10</vt:lpstr>
      <vt:lpstr>Figur 4.11</vt:lpstr>
      <vt:lpstr>Figur 4.12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2019-10-18T10:13:44Z</dcterms:modified>
</cp:coreProperties>
</file>