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0_korr\"/>
    </mc:Choice>
  </mc:AlternateContent>
  <xr:revisionPtr revIDLastSave="0" documentId="8_{9917A4B5-3102-4AE5-8B66-ECC179B7AD1F}" xr6:coauthVersionLast="46" xr6:coauthVersionMax="46" xr10:uidLastSave="{00000000-0000-0000-0000-000000000000}"/>
  <bookViews>
    <workbookView xWindow="825" yWindow="345" windowWidth="22905" windowHeight="12210" activeTab="2" xr2:uid="{00000000-000D-0000-FFFF-FFFF00000000}"/>
  </bookViews>
  <sheets>
    <sheet name="3N.7" sheetId="4" r:id="rId1"/>
    <sheet name="3N.8" sheetId="1" r:id="rId2"/>
    <sheet name="3N.10" sheetId="7" r:id="rId3"/>
    <sheet name="3N.11" sheetId="8" r:id="rId4"/>
    <sheet name="5H.4" sheetId="2" state="hidden" r:id="rId5"/>
    <sheet name="5H.5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H12" i="8" s="1"/>
  <c r="G11" i="8"/>
  <c r="G12" i="8" s="1"/>
  <c r="F11" i="8"/>
  <c r="F12" i="8" s="1"/>
  <c r="E11" i="8"/>
  <c r="E12" i="8" s="1"/>
  <c r="D11" i="8"/>
  <c r="D12" i="8" s="1"/>
  <c r="C11" i="8"/>
  <c r="C12" i="8" s="1"/>
  <c r="B11" i="8"/>
  <c r="B12" i="8" s="1"/>
  <c r="B13" i="7"/>
  <c r="C13" i="7" s="1"/>
  <c r="B12" i="7"/>
  <c r="C12" i="7" s="1"/>
  <c r="B11" i="7"/>
  <c r="C11" i="7" s="1"/>
  <c r="C10" i="7"/>
  <c r="B10" i="7"/>
  <c r="B11" i="4"/>
  <c r="B12" i="4"/>
  <c r="B13" i="4" s="1"/>
  <c r="T8" i="4"/>
  <c r="S8" i="4"/>
  <c r="R8" i="4"/>
  <c r="Q8" i="4"/>
  <c r="P8" i="4"/>
  <c r="O8" i="4"/>
  <c r="U5" i="4"/>
  <c r="U4" i="4"/>
  <c r="T3" i="4"/>
  <c r="T11" i="4" s="1"/>
  <c r="T12" i="4" s="1"/>
  <c r="T13" i="4" s="1"/>
  <c r="S3" i="4"/>
  <c r="S11" i="4" s="1"/>
  <c r="S12" i="4" s="1"/>
  <c r="S13" i="4" s="1"/>
  <c r="R3" i="4"/>
  <c r="R11" i="4" s="1"/>
  <c r="R12" i="4" s="1"/>
  <c r="R13" i="4" s="1"/>
  <c r="Q3" i="4"/>
  <c r="Q11" i="4" s="1"/>
  <c r="Q12" i="4" s="1"/>
  <c r="Q13" i="4" s="1"/>
  <c r="P3" i="4"/>
  <c r="P11" i="4" s="1"/>
  <c r="P12" i="4" s="1"/>
  <c r="P13" i="4" s="1"/>
  <c r="O3" i="4"/>
  <c r="O11" i="4" s="1"/>
  <c r="O12" i="4" s="1"/>
  <c r="O13" i="4" s="1"/>
  <c r="N8" i="4"/>
  <c r="M8" i="4"/>
  <c r="L8" i="4"/>
  <c r="K8" i="4"/>
  <c r="J8" i="4"/>
  <c r="I8" i="4"/>
  <c r="H8" i="4"/>
  <c r="G8" i="4"/>
  <c r="F8" i="4"/>
  <c r="E8" i="4"/>
  <c r="D8" i="4"/>
  <c r="U8" i="4" s="1"/>
  <c r="C8" i="4"/>
  <c r="C3" i="4"/>
  <c r="C11" i="4" s="1"/>
  <c r="C12" i="4" s="1"/>
  <c r="N3" i="4"/>
  <c r="N11" i="4"/>
  <c r="N12" i="4" s="1"/>
  <c r="N13" i="4" s="1"/>
  <c r="M3" i="4"/>
  <c r="M11" i="4"/>
  <c r="M12" i="4"/>
  <c r="M13" i="4" s="1"/>
  <c r="L3" i="4"/>
  <c r="L11" i="4" s="1"/>
  <c r="L12" i="4" s="1"/>
  <c r="K3" i="4"/>
  <c r="K11" i="4" s="1"/>
  <c r="K12" i="4" s="1"/>
  <c r="K13" i="4" s="1"/>
  <c r="J3" i="4"/>
  <c r="J11" i="4" s="1"/>
  <c r="J12" i="4" s="1"/>
  <c r="J13" i="4" s="1"/>
  <c r="I3" i="4"/>
  <c r="I11" i="4" s="1"/>
  <c r="I12" i="4" s="1"/>
  <c r="I13" i="4" s="1"/>
  <c r="H3" i="4"/>
  <c r="H11" i="4"/>
  <c r="H12" i="4" s="1"/>
  <c r="G3" i="4"/>
  <c r="G11" i="4"/>
  <c r="G12" i="4" s="1"/>
  <c r="G13" i="4" s="1"/>
  <c r="F3" i="4"/>
  <c r="F11" i="4"/>
  <c r="F12" i="4"/>
  <c r="F13" i="4" s="1"/>
  <c r="E3" i="4"/>
  <c r="E11" i="4"/>
  <c r="E12" i="4"/>
  <c r="E13" i="4" s="1"/>
  <c r="D3" i="4"/>
  <c r="D11" i="4" s="1"/>
  <c r="D12" i="4" s="1"/>
  <c r="D13" i="4" s="1"/>
  <c r="D42" i="1"/>
  <c r="D43" i="1" s="1"/>
  <c r="C42" i="1"/>
  <c r="C43" i="1" s="1"/>
  <c r="B41" i="1"/>
  <c r="E41" i="1" s="1"/>
  <c r="B54" i="1"/>
  <c r="B23" i="1"/>
  <c r="B2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6" i="1"/>
  <c r="D7" i="1"/>
  <c r="D8" i="1" s="1"/>
  <c r="D9" i="1" s="1"/>
  <c r="D10" i="1" s="1"/>
  <c r="D11" i="1" s="1"/>
  <c r="D12" i="1" s="1"/>
  <c r="D13" i="1" s="1"/>
  <c r="D14" i="1" s="1"/>
  <c r="D15" i="1" s="1"/>
  <c r="D16" i="1" s="1"/>
  <c r="C6" i="1"/>
  <c r="G5" i="1"/>
  <c r="G4" i="1"/>
  <c r="D23" i="1"/>
  <c r="C7" i="1"/>
  <c r="L13" i="4" l="1"/>
  <c r="G7" i="1"/>
  <c r="H13" i="4"/>
  <c r="D24" i="1"/>
  <c r="B25" i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/>
  <c r="E43" i="1"/>
  <c r="C44" i="1"/>
  <c r="C13" i="4"/>
  <c r="U12" i="4"/>
  <c r="U11" i="4"/>
  <c r="E42" i="1"/>
  <c r="C8" i="1"/>
  <c r="G6" i="1"/>
  <c r="F16" i="1"/>
  <c r="U13" i="4" l="1"/>
  <c r="C9" i="1"/>
  <c r="G8" i="1"/>
  <c r="B26" i="1"/>
  <c r="D25" i="1"/>
  <c r="E44" i="1"/>
  <c r="C45" i="1"/>
  <c r="D26" i="1" l="1"/>
  <c r="B27" i="1"/>
  <c r="E45" i="1"/>
  <c r="C46" i="1"/>
  <c r="G9" i="1"/>
  <c r="C10" i="1"/>
  <c r="B28" i="1" l="1"/>
  <c r="D27" i="1"/>
  <c r="C47" i="1"/>
  <c r="E46" i="1"/>
  <c r="C11" i="1"/>
  <c r="G10" i="1"/>
  <c r="E47" i="1" l="1"/>
  <c r="C48" i="1"/>
  <c r="G11" i="1"/>
  <c r="C12" i="1"/>
  <c r="D28" i="1"/>
  <c r="B29" i="1"/>
  <c r="D29" i="1" l="1"/>
  <c r="B30" i="1"/>
  <c r="C13" i="1"/>
  <c r="G12" i="1"/>
  <c r="E48" i="1"/>
  <c r="C49" i="1"/>
  <c r="G13" i="1" l="1"/>
  <c r="C14" i="1"/>
  <c r="E49" i="1"/>
  <c r="C50" i="1"/>
  <c r="D30" i="1"/>
  <c r="B31" i="1"/>
  <c r="E50" i="1" l="1"/>
  <c r="C51" i="1"/>
  <c r="D31" i="1"/>
  <c r="B32" i="1"/>
  <c r="G14" i="1"/>
  <c r="C15" i="1"/>
  <c r="D32" i="1" l="1"/>
  <c r="B33" i="1"/>
  <c r="C16" i="1"/>
  <c r="G16" i="1" s="1"/>
  <c r="G15" i="1"/>
  <c r="C52" i="1"/>
  <c r="E51" i="1"/>
  <c r="D33" i="1" l="1"/>
  <c r="B34" i="1"/>
  <c r="E52" i="1"/>
  <c r="C53" i="1"/>
  <c r="E53" i="1" l="1"/>
  <c r="C54" i="1"/>
  <c r="E54" i="1" s="1"/>
  <c r="B35" i="1"/>
  <c r="C34" i="1"/>
  <c r="C35" i="1" s="1"/>
  <c r="D34" i="1" l="1"/>
  <c r="D35" i="1" s="1"/>
</calcChain>
</file>

<file path=xl/sharedStrings.xml><?xml version="1.0" encoding="utf-8"?>
<sst xmlns="http://schemas.openxmlformats.org/spreadsheetml/2006/main" count="85" uniqueCount="44">
  <si>
    <t>Låneavgift</t>
  </si>
  <si>
    <t xml:space="preserve"> </t>
  </si>
  <si>
    <t>Tidspunkt</t>
  </si>
  <si>
    <t>sparekonto</t>
  </si>
  <si>
    <t>Innskudd,</t>
  </si>
  <si>
    <t>Kontant-</t>
  </si>
  <si>
    <t>strøm</t>
  </si>
  <si>
    <t>Låneopptak</t>
  </si>
  <si>
    <t>Avdrag</t>
  </si>
  <si>
    <t>Sum</t>
  </si>
  <si>
    <t>Avtalen totalt</t>
  </si>
  <si>
    <t>Sparedelen</t>
  </si>
  <si>
    <t>Lånedelen</t>
  </si>
  <si>
    <t>Tilførsel</t>
  </si>
  <si>
    <t>Saldo 31.12</t>
  </si>
  <si>
    <t>Valutaendring</t>
  </si>
  <si>
    <t>Saldo 01.01</t>
  </si>
  <si>
    <t>Avkastning, %</t>
  </si>
  <si>
    <t>Avkastning, mrd kr</t>
  </si>
  <si>
    <t>Reell avkastning, %</t>
  </si>
  <si>
    <t>Snitt</t>
  </si>
  <si>
    <t>KPI endring, %</t>
  </si>
  <si>
    <t>Konsumprisindeks</t>
  </si>
  <si>
    <t>Innskudd</t>
  </si>
  <si>
    <t>Avkastning på aksjer ved oppgang</t>
  </si>
  <si>
    <t>Avkastning på aksjer ved nedgang</t>
  </si>
  <si>
    <t>Planperiode</t>
  </si>
  <si>
    <t>Antall år oppgang på aksjer</t>
  </si>
  <si>
    <t>A</t>
  </si>
  <si>
    <t>B</t>
  </si>
  <si>
    <t>C</t>
  </si>
  <si>
    <t>D</t>
  </si>
  <si>
    <t>Sluttverdi</t>
  </si>
  <si>
    <t>Årlig avkastning</t>
  </si>
  <si>
    <t>Person</t>
  </si>
  <si>
    <t>Sesong</t>
  </si>
  <si>
    <t>Antall dager</t>
  </si>
  <si>
    <t>2008/2009</t>
  </si>
  <si>
    <t>2015/2016</t>
  </si>
  <si>
    <t>a</t>
  </si>
  <si>
    <t>Prisendring over hele perioden</t>
  </si>
  <si>
    <t>Årlig gjennomsnittlig prisendring</t>
  </si>
  <si>
    <t>Rente på høyrentekonto, bankinnskudd</t>
  </si>
  <si>
    <t xml:space="preserve">Uttak,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</si>
</sst>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/>
    </xf>
    <xf numFmtId="16" fontId="5" fillId="0" borderId="0" xfId="0" applyNumberFormat="1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8" fillId="0" borderId="0" xfId="3" applyFont="1" applyFill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3" fontId="11" fillId="0" borderId="0" xfId="0" applyNumberFormat="1" applyFont="1"/>
    <xf numFmtId="166" fontId="11" fillId="0" borderId="0" xfId="4" applyNumberFormat="1" applyFont="1"/>
    <xf numFmtId="3" fontId="11" fillId="0" borderId="2" xfId="0" applyNumberFormat="1" applyFont="1" applyBorder="1"/>
    <xf numFmtId="0" fontId="12" fillId="0" borderId="0" xfId="0" applyFont="1"/>
    <xf numFmtId="166" fontId="11" fillId="0" borderId="2" xfId="4" applyNumberFormat="1" applyFont="1" applyBorder="1"/>
    <xf numFmtId="0" fontId="11" fillId="0" borderId="0" xfId="0" applyFont="1" applyAlignment="1">
      <alignment horizont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Reell</c:v>
          </c:tx>
          <c:marker>
            <c:symbol val="none"/>
          </c:marker>
          <c:cat>
            <c:numRef>
              <c:f>'3N.7'!$B$2:$T$2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'3N.7'!$B$13:$T$13</c:f>
              <c:numCache>
                <c:formatCode>0.0</c:formatCode>
                <c:ptCount val="19"/>
                <c:pt idx="0">
                  <c:v>0</c:v>
                </c:pt>
                <c:pt idx="1">
                  <c:v>3.6635774267937169</c:v>
                </c:pt>
                <c:pt idx="2">
                  <c:v>9.0513274336283143</c:v>
                </c:pt>
                <c:pt idx="3">
                  <c:v>10.254836436381828</c:v>
                </c:pt>
                <c:pt idx="4">
                  <c:v>-0.412450365057003</c:v>
                </c:pt>
                <c:pt idx="5">
                  <c:v>-4.9554080012965303</c:v>
                </c:pt>
                <c:pt idx="6">
                  <c:v>-6.0954358933394799</c:v>
                </c:pt>
                <c:pt idx="7">
                  <c:v>12.191244803130347</c:v>
                </c:pt>
                <c:pt idx="8">
                  <c:v>9.2200107584722968</c:v>
                </c:pt>
                <c:pt idx="9">
                  <c:v>10.74066029539531</c:v>
                </c:pt>
                <c:pt idx="10">
                  <c:v>6.5285739358675228</c:v>
                </c:pt>
                <c:pt idx="11">
                  <c:v>3.413280121598024</c:v>
                </c:pt>
                <c:pt idx="12">
                  <c:v>-33.909339745206886</c:v>
                </c:pt>
                <c:pt idx="13">
                  <c:v>24.362348868315443</c:v>
                </c:pt>
                <c:pt idx="14">
                  <c:v>7.315517363071705</c:v>
                </c:pt>
                <c:pt idx="15">
                  <c:v>-3.9555299461071711</c:v>
                </c:pt>
                <c:pt idx="16">
                  <c:v>12.662593107302255</c:v>
                </c:pt>
                <c:pt idx="17">
                  <c:v>15.669375474510039</c:v>
                </c:pt>
                <c:pt idx="18">
                  <c:v>8.6127316978255131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4E-4834-ABC0-AA7E210F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4656"/>
        <c:axId val="1"/>
      </c:lineChart>
      <c:catAx>
        <c:axId val="23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Realavkastning; 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37344656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15</xdr:row>
      <xdr:rowOff>28575</xdr:rowOff>
    </xdr:from>
    <xdr:to>
      <xdr:col>10</xdr:col>
      <xdr:colOff>238125</xdr:colOff>
      <xdr:row>30</xdr:row>
      <xdr:rowOff>142875</xdr:rowOff>
    </xdr:to>
    <xdr:graphicFrame macro="">
      <xdr:nvGraphicFramePr>
        <xdr:cNvPr id="51244" name="Chart 1">
          <a:extLst>
            <a:ext uri="{FF2B5EF4-FFF2-40B4-BE49-F238E27FC236}">
              <a16:creationId xmlns:a16="http://schemas.microsoft.com/office/drawing/2014/main" id="{00000000-0008-0000-0000-00002C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0"/>
  <sheetViews>
    <sheetView workbookViewId="0">
      <selection activeCell="Q19" sqref="Q19"/>
    </sheetView>
  </sheetViews>
  <sheetFormatPr baseColWidth="10" defaultColWidth="9.140625" defaultRowHeight="15" x14ac:dyDescent="0.25"/>
  <cols>
    <col min="1" max="1" width="18.28515625" style="5" customWidth="1"/>
    <col min="2" max="2" width="5.85546875" style="5" customWidth="1"/>
    <col min="3" max="3" width="5.7109375" style="13" customWidth="1"/>
    <col min="4" max="4" width="6.140625" style="13" customWidth="1"/>
    <col min="5" max="6" width="5.5703125" style="13" customWidth="1"/>
    <col min="7" max="9" width="5.85546875" style="13" customWidth="1"/>
    <col min="10" max="10" width="6" style="13" customWidth="1"/>
    <col min="11" max="11" width="5.7109375" style="13" customWidth="1"/>
    <col min="12" max="18" width="6.85546875" style="13" customWidth="1"/>
    <col min="19" max="19" width="6.28515625" style="13" customWidth="1"/>
    <col min="20" max="20" width="7.5703125" style="13" customWidth="1"/>
    <col min="21" max="21" width="7" style="5" customWidth="1"/>
    <col min="22" max="23" width="9.140625" style="5"/>
    <col min="24" max="24" width="30.85546875" style="5" customWidth="1"/>
    <col min="25" max="16384" width="9.140625" style="5"/>
  </cols>
  <sheetData>
    <row r="2" spans="1:30" x14ac:dyDescent="0.25">
      <c r="A2" s="3"/>
      <c r="B2" s="3">
        <v>1996</v>
      </c>
      <c r="C2" s="4">
        <v>1997</v>
      </c>
      <c r="D2" s="4">
        <v>1998</v>
      </c>
      <c r="E2" s="4">
        <v>1999</v>
      </c>
      <c r="F2" s="4">
        <v>2000</v>
      </c>
      <c r="G2" s="4">
        <v>2001</v>
      </c>
      <c r="H2" s="4">
        <v>2002</v>
      </c>
      <c r="I2" s="4">
        <v>2003</v>
      </c>
      <c r="J2" s="4">
        <v>2004</v>
      </c>
      <c r="K2" s="4">
        <v>2005</v>
      </c>
      <c r="L2" s="4">
        <v>2006</v>
      </c>
      <c r="M2" s="4">
        <v>2007</v>
      </c>
      <c r="N2" s="4">
        <v>2008</v>
      </c>
      <c r="O2" s="4">
        <v>2009</v>
      </c>
      <c r="P2" s="4">
        <v>2010</v>
      </c>
      <c r="Q2" s="4">
        <v>2011</v>
      </c>
      <c r="R2" s="4">
        <v>2012</v>
      </c>
      <c r="S2" s="4">
        <v>2013</v>
      </c>
      <c r="T2" s="4">
        <v>2014</v>
      </c>
      <c r="U2" s="16" t="s">
        <v>9</v>
      </c>
      <c r="X2" s="6"/>
    </row>
    <row r="3" spans="1:30" x14ac:dyDescent="0.25">
      <c r="A3" s="7" t="s">
        <v>16</v>
      </c>
      <c r="B3" s="20">
        <v>0</v>
      </c>
      <c r="C3" s="21">
        <f t="shared" ref="C3:N3" si="0">B6</f>
        <v>47</v>
      </c>
      <c r="D3" s="21">
        <f t="shared" si="0"/>
        <v>113</v>
      </c>
      <c r="E3" s="21">
        <f t="shared" si="0"/>
        <v>172</v>
      </c>
      <c r="F3" s="21">
        <f t="shared" si="0"/>
        <v>222</v>
      </c>
      <c r="G3" s="21">
        <f t="shared" si="0"/>
        <v>386</v>
      </c>
      <c r="H3" s="21">
        <f t="shared" si="0"/>
        <v>614</v>
      </c>
      <c r="I3" s="21">
        <f t="shared" si="0"/>
        <v>609</v>
      </c>
      <c r="J3" s="21">
        <f t="shared" si="0"/>
        <v>845</v>
      </c>
      <c r="K3" s="21">
        <f t="shared" si="0"/>
        <v>1016</v>
      </c>
      <c r="L3" s="21">
        <f t="shared" si="0"/>
        <v>1399</v>
      </c>
      <c r="M3" s="21">
        <f t="shared" si="0"/>
        <v>1784</v>
      </c>
      <c r="N3" s="21">
        <f t="shared" si="0"/>
        <v>2019</v>
      </c>
      <c r="O3" s="21">
        <f t="shared" ref="O3:T3" si="1">N6</f>
        <v>2275</v>
      </c>
      <c r="P3" s="21">
        <f t="shared" si="1"/>
        <v>2640</v>
      </c>
      <c r="Q3" s="21">
        <f t="shared" si="1"/>
        <v>3077</v>
      </c>
      <c r="R3" s="21">
        <f t="shared" si="1"/>
        <v>3312</v>
      </c>
      <c r="S3" s="21">
        <f t="shared" si="1"/>
        <v>3816</v>
      </c>
      <c r="T3" s="21">
        <f t="shared" si="1"/>
        <v>5038</v>
      </c>
      <c r="U3" s="20"/>
      <c r="Y3" s="17"/>
      <c r="Z3" s="17"/>
      <c r="AA3" s="17"/>
      <c r="AB3" s="17"/>
      <c r="AC3" s="17"/>
      <c r="AD3" s="17"/>
    </row>
    <row r="4" spans="1:30" x14ac:dyDescent="0.25">
      <c r="A4" s="5" t="s">
        <v>13</v>
      </c>
      <c r="B4" s="20">
        <v>47</v>
      </c>
      <c r="C4" s="21">
        <v>61</v>
      </c>
      <c r="D4" s="21">
        <v>33</v>
      </c>
      <c r="E4" s="21">
        <v>25</v>
      </c>
      <c r="F4" s="21">
        <v>150</v>
      </c>
      <c r="G4" s="21">
        <v>252</v>
      </c>
      <c r="H4" s="21">
        <v>126</v>
      </c>
      <c r="I4" s="21">
        <v>104</v>
      </c>
      <c r="J4" s="21">
        <v>138</v>
      </c>
      <c r="K4" s="21">
        <v>220</v>
      </c>
      <c r="L4" s="21">
        <v>288</v>
      </c>
      <c r="M4" s="21">
        <v>314</v>
      </c>
      <c r="N4" s="21">
        <v>384</v>
      </c>
      <c r="O4" s="22">
        <v>169</v>
      </c>
      <c r="P4" s="22">
        <v>182</v>
      </c>
      <c r="Q4" s="22">
        <v>271</v>
      </c>
      <c r="R4" s="22">
        <v>276</v>
      </c>
      <c r="S4" s="22">
        <v>239</v>
      </c>
      <c r="T4" s="22">
        <v>147</v>
      </c>
      <c r="U4" s="20">
        <f>SUM(B4:T4)</f>
        <v>3426</v>
      </c>
      <c r="X4" s="19"/>
    </row>
    <row r="5" spans="1:30" x14ac:dyDescent="0.25">
      <c r="A5" s="5" t="s">
        <v>15</v>
      </c>
      <c r="B5" s="20">
        <v>0</v>
      </c>
      <c r="C5" s="21">
        <v>2</v>
      </c>
      <c r="D5" s="21">
        <v>13</v>
      </c>
      <c r="E5" s="21">
        <v>3</v>
      </c>
      <c r="F5" s="21">
        <v>8</v>
      </c>
      <c r="G5" s="21">
        <v>-16</v>
      </c>
      <c r="H5" s="21">
        <v>-101</v>
      </c>
      <c r="I5" s="21">
        <v>41</v>
      </c>
      <c r="J5" s="21">
        <v>-49</v>
      </c>
      <c r="K5" s="21">
        <v>36</v>
      </c>
      <c r="L5" s="21">
        <v>-28</v>
      </c>
      <c r="M5" s="21">
        <v>-154</v>
      </c>
      <c r="N5" s="21">
        <v>506</v>
      </c>
      <c r="O5" s="22">
        <v>-418</v>
      </c>
      <c r="P5" s="22">
        <v>-8</v>
      </c>
      <c r="Q5" s="22">
        <v>49</v>
      </c>
      <c r="R5" s="22">
        <v>-220</v>
      </c>
      <c r="S5" s="22">
        <v>291</v>
      </c>
      <c r="T5" s="22">
        <v>702</v>
      </c>
      <c r="U5" s="20">
        <f>SUM(B5:T5)</f>
        <v>657</v>
      </c>
      <c r="V5" s="20"/>
      <c r="W5" s="20"/>
      <c r="X5" s="19"/>
      <c r="Y5" s="18"/>
      <c r="Z5" s="18"/>
      <c r="AA5" s="18"/>
      <c r="AB5" s="18"/>
      <c r="AC5" s="18"/>
      <c r="AD5" s="18"/>
    </row>
    <row r="6" spans="1:30" ht="15.75" thickBot="1" x14ac:dyDescent="0.3">
      <c r="A6" s="8" t="s">
        <v>14</v>
      </c>
      <c r="B6" s="23">
        <v>47</v>
      </c>
      <c r="C6" s="24">
        <v>113</v>
      </c>
      <c r="D6" s="24">
        <v>172</v>
      </c>
      <c r="E6" s="24">
        <v>222</v>
      </c>
      <c r="F6" s="24">
        <v>386</v>
      </c>
      <c r="G6" s="24">
        <v>614</v>
      </c>
      <c r="H6" s="24">
        <v>609</v>
      </c>
      <c r="I6" s="24">
        <v>845</v>
      </c>
      <c r="J6" s="24">
        <v>1016</v>
      </c>
      <c r="K6" s="24">
        <v>1399</v>
      </c>
      <c r="L6" s="24">
        <v>1784</v>
      </c>
      <c r="M6" s="24">
        <v>2019</v>
      </c>
      <c r="N6" s="24">
        <v>2275</v>
      </c>
      <c r="O6" s="25">
        <v>2640</v>
      </c>
      <c r="P6" s="25">
        <v>3077</v>
      </c>
      <c r="Q6" s="25">
        <v>3312</v>
      </c>
      <c r="R6" s="25">
        <v>3816</v>
      </c>
      <c r="S6" s="25">
        <v>5038</v>
      </c>
      <c r="T6" s="25">
        <v>6431</v>
      </c>
      <c r="U6" s="20"/>
      <c r="X6" s="19"/>
      <c r="Y6" s="18"/>
      <c r="Z6" s="18"/>
      <c r="AA6" s="18"/>
      <c r="AB6" s="18"/>
      <c r="AC6" s="18"/>
      <c r="AD6" s="18"/>
    </row>
    <row r="7" spans="1:30" ht="15.75" thickTop="1" x14ac:dyDescent="0.25">
      <c r="A7" s="9" t="s">
        <v>22</v>
      </c>
      <c r="B7" s="10">
        <v>95.3</v>
      </c>
      <c r="C7" s="10">
        <v>97.8</v>
      </c>
      <c r="D7" s="10">
        <v>100</v>
      </c>
      <c r="E7" s="10">
        <v>102.3</v>
      </c>
      <c r="F7" s="26">
        <v>105.5</v>
      </c>
      <c r="G7" s="26">
        <v>108.7</v>
      </c>
      <c r="H7" s="26">
        <v>110.1</v>
      </c>
      <c r="I7" s="26">
        <v>112.8</v>
      </c>
      <c r="J7" s="26">
        <v>113.3</v>
      </c>
      <c r="K7" s="26">
        <v>115.1</v>
      </c>
      <c r="L7" s="26">
        <v>117.7</v>
      </c>
      <c r="M7" s="26">
        <v>118.6</v>
      </c>
      <c r="N7" s="26">
        <v>123.1</v>
      </c>
      <c r="O7" s="26">
        <v>125.7</v>
      </c>
      <c r="P7" s="26">
        <v>128.80000000000001</v>
      </c>
      <c r="Q7" s="26">
        <v>130.4</v>
      </c>
      <c r="R7" s="26">
        <v>131.4</v>
      </c>
      <c r="S7" s="26">
        <v>134.19999999999999</v>
      </c>
      <c r="T7" s="26">
        <v>136.9</v>
      </c>
      <c r="U7" s="13" t="s">
        <v>20</v>
      </c>
    </row>
    <row r="8" spans="1:30" x14ac:dyDescent="0.25">
      <c r="A8" s="9" t="s">
        <v>21</v>
      </c>
      <c r="C8" s="11">
        <f>(C7-B7)/B7</f>
        <v>2.6232948583420776E-2</v>
      </c>
      <c r="D8" s="11">
        <f t="shared" ref="D8:N8" si="2">(D7-C7)/C7</f>
        <v>2.2494887525562401E-2</v>
      </c>
      <c r="E8" s="11">
        <f t="shared" si="2"/>
        <v>2.2999999999999972E-2</v>
      </c>
      <c r="F8" s="11">
        <f t="shared" si="2"/>
        <v>3.1280547409579695E-2</v>
      </c>
      <c r="G8" s="11">
        <f t="shared" si="2"/>
        <v>3.0331753554502395E-2</v>
      </c>
      <c r="H8" s="11">
        <f t="shared" si="2"/>
        <v>1.2879484820607096E-2</v>
      </c>
      <c r="I8" s="11">
        <f t="shared" si="2"/>
        <v>2.4523160762942805E-2</v>
      </c>
      <c r="J8" s="11">
        <f t="shared" si="2"/>
        <v>4.4326241134751776E-3</v>
      </c>
      <c r="K8" s="11">
        <f t="shared" si="2"/>
        <v>1.5887025595763434E-2</v>
      </c>
      <c r="L8" s="11">
        <f t="shared" si="2"/>
        <v>2.2589052997393645E-2</v>
      </c>
      <c r="M8" s="11">
        <f t="shared" si="2"/>
        <v>7.6465590484281346E-3</v>
      </c>
      <c r="N8" s="11">
        <f t="shared" si="2"/>
        <v>3.7942664418212479E-2</v>
      </c>
      <c r="O8" s="11">
        <f t="shared" ref="O8:T8" si="3">(O7-N7)/N7</f>
        <v>2.1121039805036625E-2</v>
      </c>
      <c r="P8" s="11">
        <f t="shared" si="3"/>
        <v>2.4661893396976997E-2</v>
      </c>
      <c r="Q8" s="11">
        <f t="shared" si="3"/>
        <v>1.2422360248447159E-2</v>
      </c>
      <c r="R8" s="11">
        <f t="shared" si="3"/>
        <v>7.6687116564417178E-3</v>
      </c>
      <c r="S8" s="11">
        <f t="shared" si="3"/>
        <v>2.1308980213089673E-2</v>
      </c>
      <c r="T8" s="11">
        <f t="shared" si="3"/>
        <v>2.0119225037257951E-2</v>
      </c>
      <c r="U8" s="12">
        <f>AVERAGE(C8:N8)</f>
        <v>2.1603392402490668E-2</v>
      </c>
      <c r="X8" s="19"/>
      <c r="Y8" s="18"/>
      <c r="Z8" s="18"/>
      <c r="AA8" s="18"/>
      <c r="AB8" s="18"/>
      <c r="AC8" s="18"/>
      <c r="AD8" s="18"/>
    </row>
    <row r="9" spans="1:30" x14ac:dyDescent="0.25">
      <c r="A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X9" s="19"/>
      <c r="Y9" s="18"/>
      <c r="Z9" s="18"/>
      <c r="AA9" s="18"/>
      <c r="AB9" s="18"/>
      <c r="AC9" s="18"/>
      <c r="AD9" s="18"/>
    </row>
    <row r="10" spans="1:30" x14ac:dyDescent="0.25">
      <c r="A10" s="3"/>
      <c r="B10" s="3">
        <v>1996</v>
      </c>
      <c r="C10" s="4">
        <v>1997</v>
      </c>
      <c r="D10" s="4">
        <v>1998</v>
      </c>
      <c r="E10" s="4">
        <v>1999</v>
      </c>
      <c r="F10" s="4">
        <v>2000</v>
      </c>
      <c r="G10" s="4">
        <v>2001</v>
      </c>
      <c r="H10" s="4">
        <v>2002</v>
      </c>
      <c r="I10" s="4">
        <v>2003</v>
      </c>
      <c r="J10" s="4">
        <v>2004</v>
      </c>
      <c r="K10" s="4">
        <v>2005</v>
      </c>
      <c r="L10" s="4">
        <v>2006</v>
      </c>
      <c r="M10" s="4">
        <v>2007</v>
      </c>
      <c r="N10" s="4">
        <v>2008</v>
      </c>
      <c r="O10" s="4">
        <v>2009</v>
      </c>
      <c r="P10" s="4">
        <v>2010</v>
      </c>
      <c r="Q10" s="4">
        <v>2011</v>
      </c>
      <c r="R10" s="4">
        <v>2012</v>
      </c>
      <c r="S10" s="4">
        <v>2013</v>
      </c>
      <c r="T10" s="4">
        <v>2014</v>
      </c>
      <c r="U10" s="4" t="s">
        <v>20</v>
      </c>
    </row>
    <row r="11" spans="1:30" x14ac:dyDescent="0.25">
      <c r="A11" s="5" t="s">
        <v>18</v>
      </c>
      <c r="B11" s="21">
        <f t="shared" ref="B11:T11" si="4">B6-B5-B4-B3</f>
        <v>0</v>
      </c>
      <c r="C11" s="21">
        <f t="shared" si="4"/>
        <v>3</v>
      </c>
      <c r="D11" s="21">
        <f t="shared" si="4"/>
        <v>13</v>
      </c>
      <c r="E11" s="21">
        <f t="shared" si="4"/>
        <v>22</v>
      </c>
      <c r="F11" s="21">
        <f t="shared" si="4"/>
        <v>6</v>
      </c>
      <c r="G11" s="21">
        <f t="shared" si="4"/>
        <v>-8</v>
      </c>
      <c r="H11" s="21">
        <f t="shared" si="4"/>
        <v>-30</v>
      </c>
      <c r="I11" s="21">
        <f t="shared" si="4"/>
        <v>91</v>
      </c>
      <c r="J11" s="21">
        <f t="shared" si="4"/>
        <v>82</v>
      </c>
      <c r="K11" s="21">
        <f t="shared" si="4"/>
        <v>127</v>
      </c>
      <c r="L11" s="21">
        <f t="shared" si="4"/>
        <v>125</v>
      </c>
      <c r="M11" s="21">
        <f t="shared" si="4"/>
        <v>75</v>
      </c>
      <c r="N11" s="21">
        <f t="shared" si="4"/>
        <v>-634</v>
      </c>
      <c r="O11" s="21">
        <f t="shared" si="4"/>
        <v>614</v>
      </c>
      <c r="P11" s="21">
        <f t="shared" si="4"/>
        <v>263</v>
      </c>
      <c r="Q11" s="21">
        <f t="shared" si="4"/>
        <v>-85</v>
      </c>
      <c r="R11" s="21">
        <f t="shared" si="4"/>
        <v>448</v>
      </c>
      <c r="S11" s="21">
        <f t="shared" si="4"/>
        <v>692</v>
      </c>
      <c r="T11" s="21">
        <f t="shared" si="4"/>
        <v>544</v>
      </c>
      <c r="U11" s="14">
        <f>AVERAGE(B11:T11)</f>
        <v>123.57894736842105</v>
      </c>
      <c r="X11" s="19"/>
      <c r="Y11" s="18"/>
      <c r="Z11" s="18"/>
      <c r="AA11" s="18"/>
      <c r="AB11" s="18"/>
      <c r="AC11" s="18"/>
      <c r="AD11" s="18"/>
    </row>
    <row r="12" spans="1:30" x14ac:dyDescent="0.25">
      <c r="A12" s="5" t="s">
        <v>17</v>
      </c>
      <c r="B12" s="14">
        <f>(B11/B4)*100</f>
        <v>0</v>
      </c>
      <c r="C12" s="14">
        <f>(C11/C3)*100</f>
        <v>6.3829787234042552</v>
      </c>
      <c r="D12" s="14">
        <f t="shared" ref="D12:T12" si="5">(D11/D3)*100</f>
        <v>11.504424778761061</v>
      </c>
      <c r="E12" s="14">
        <f t="shared" si="5"/>
        <v>12.790697674418606</v>
      </c>
      <c r="F12" s="14">
        <f t="shared" si="5"/>
        <v>2.7027027027027026</v>
      </c>
      <c r="G12" s="14">
        <f t="shared" si="5"/>
        <v>-2.0725388601036272</v>
      </c>
      <c r="H12" s="14">
        <f t="shared" si="5"/>
        <v>-4.8859934853420199</v>
      </c>
      <c r="I12" s="14">
        <f t="shared" si="5"/>
        <v>14.942528735632186</v>
      </c>
      <c r="J12" s="14">
        <f t="shared" si="5"/>
        <v>9.7041420118343193</v>
      </c>
      <c r="K12" s="14">
        <f t="shared" si="5"/>
        <v>12.5</v>
      </c>
      <c r="L12" s="14">
        <f t="shared" si="5"/>
        <v>8.9349535382416008</v>
      </c>
      <c r="M12" s="14">
        <f t="shared" si="5"/>
        <v>4.2040358744394624</v>
      </c>
      <c r="N12" s="14">
        <f t="shared" si="5"/>
        <v>-31.401684001981177</v>
      </c>
      <c r="O12" s="14">
        <f t="shared" si="5"/>
        <v>26.989010989010985</v>
      </c>
      <c r="P12" s="14">
        <f t="shared" si="5"/>
        <v>9.9621212121212128</v>
      </c>
      <c r="Q12" s="14">
        <f t="shared" si="5"/>
        <v>-2.7624309392265194</v>
      </c>
      <c r="R12" s="14">
        <f t="shared" si="5"/>
        <v>13.526570048309178</v>
      </c>
      <c r="S12" s="14">
        <f t="shared" si="5"/>
        <v>18.134171907756812</v>
      </c>
      <c r="T12" s="14">
        <f t="shared" si="5"/>
        <v>10.797935688765383</v>
      </c>
      <c r="U12" s="14">
        <f>AVERAGE(B12:T12)</f>
        <v>6.4186119262497057</v>
      </c>
    </row>
    <row r="13" spans="1:30" ht="15.75" thickBot="1" x14ac:dyDescent="0.3">
      <c r="A13" s="8" t="s">
        <v>19</v>
      </c>
      <c r="B13" s="15">
        <f>(((B12/100)-B8)/(1+B8)*100)</f>
        <v>0</v>
      </c>
      <c r="C13" s="15">
        <f t="shared" ref="C13:T13" si="6">(((C12/100)-C8)/(1+C8)*100)</f>
        <v>3.6635774267937169</v>
      </c>
      <c r="D13" s="15">
        <f t="shared" si="6"/>
        <v>9.0513274336283143</v>
      </c>
      <c r="E13" s="15">
        <f t="shared" si="6"/>
        <v>10.254836436381828</v>
      </c>
      <c r="F13" s="15">
        <f t="shared" si="6"/>
        <v>-0.412450365057003</v>
      </c>
      <c r="G13" s="15">
        <f t="shared" si="6"/>
        <v>-4.9554080012965303</v>
      </c>
      <c r="H13" s="15">
        <f t="shared" si="6"/>
        <v>-6.0954358933394799</v>
      </c>
      <c r="I13" s="15">
        <f t="shared" si="6"/>
        <v>12.191244803130347</v>
      </c>
      <c r="J13" s="15">
        <f t="shared" si="6"/>
        <v>9.2200107584722968</v>
      </c>
      <c r="K13" s="15">
        <f t="shared" si="6"/>
        <v>10.74066029539531</v>
      </c>
      <c r="L13" s="15">
        <f t="shared" si="6"/>
        <v>6.5285739358675228</v>
      </c>
      <c r="M13" s="15">
        <f t="shared" si="6"/>
        <v>3.413280121598024</v>
      </c>
      <c r="N13" s="15">
        <f t="shared" si="6"/>
        <v>-33.909339745206886</v>
      </c>
      <c r="O13" s="15">
        <f t="shared" si="6"/>
        <v>24.362348868315443</v>
      </c>
      <c r="P13" s="15">
        <f t="shared" si="6"/>
        <v>7.315517363071705</v>
      </c>
      <c r="Q13" s="15">
        <f t="shared" si="6"/>
        <v>-3.9555299461071711</v>
      </c>
      <c r="R13" s="15">
        <f t="shared" si="6"/>
        <v>12.662593107302255</v>
      </c>
      <c r="S13" s="15">
        <f t="shared" si="6"/>
        <v>15.669375474510039</v>
      </c>
      <c r="T13" s="15">
        <f t="shared" si="6"/>
        <v>8.6127316978255131</v>
      </c>
      <c r="U13" s="15">
        <f>AVERAGE(B13:T13)</f>
        <v>4.4398901984886967</v>
      </c>
    </row>
    <row r="14" spans="1:30" ht="15.75" thickTop="1" x14ac:dyDescent="0.25">
      <c r="C14" s="13" t="s">
        <v>1</v>
      </c>
    </row>
    <row r="16" spans="1:30" x14ac:dyDescent="0.25">
      <c r="G16" s="13" t="s">
        <v>1</v>
      </c>
      <c r="U16" s="5" t="s">
        <v>1</v>
      </c>
    </row>
    <row r="17" spans="4:24" x14ac:dyDescent="0.25">
      <c r="D17" s="13" t="s">
        <v>1</v>
      </c>
      <c r="E17" s="13" t="s">
        <v>1</v>
      </c>
      <c r="K17" s="13" t="s">
        <v>1</v>
      </c>
    </row>
    <row r="18" spans="4:24" x14ac:dyDescent="0.25">
      <c r="X18" s="5" t="s">
        <v>1</v>
      </c>
    </row>
    <row r="19" spans="4:24" x14ac:dyDescent="0.25">
      <c r="H19" s="13" t="s">
        <v>1</v>
      </c>
      <c r="M19" s="13" t="s">
        <v>1</v>
      </c>
      <c r="X19" s="5" t="s">
        <v>1</v>
      </c>
    </row>
    <row r="20" spans="4:24" x14ac:dyDescent="0.25">
      <c r="L20" s="13" t="s">
        <v>1</v>
      </c>
      <c r="W20" s="5" t="s">
        <v>1</v>
      </c>
    </row>
    <row r="21" spans="4:24" x14ac:dyDescent="0.25">
      <c r="S21" s="13" t="s">
        <v>1</v>
      </c>
    </row>
    <row r="22" spans="4:24" x14ac:dyDescent="0.25">
      <c r="O22" s="13" t="s">
        <v>1</v>
      </c>
      <c r="P22" s="13" t="s">
        <v>1</v>
      </c>
      <c r="T22" s="5"/>
    </row>
    <row r="23" spans="4:24" x14ac:dyDescent="0.25">
      <c r="N23" s="13" t="s">
        <v>1</v>
      </c>
      <c r="T23" s="5"/>
    </row>
    <row r="24" spans="4:24" x14ac:dyDescent="0.25">
      <c r="G24" s="13" t="s">
        <v>1</v>
      </c>
      <c r="T24" s="5"/>
    </row>
    <row r="25" spans="4:24" x14ac:dyDescent="0.25">
      <c r="T25" s="5"/>
    </row>
    <row r="26" spans="4:24" x14ac:dyDescent="0.25">
      <c r="O26" s="13" t="s">
        <v>1</v>
      </c>
      <c r="T26" s="5"/>
    </row>
    <row r="27" spans="4:24" x14ac:dyDescent="0.25">
      <c r="O27" s="13" t="s">
        <v>1</v>
      </c>
      <c r="Q27" s="13" t="s">
        <v>1</v>
      </c>
      <c r="T27" s="5"/>
    </row>
    <row r="28" spans="4:24" x14ac:dyDescent="0.25">
      <c r="T28" s="5"/>
    </row>
    <row r="29" spans="4:24" x14ac:dyDescent="0.25">
      <c r="T29" s="5"/>
    </row>
    <row r="30" spans="4:24" x14ac:dyDescent="0.25">
      <c r="T3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showGridLines="0" topLeftCell="A19" workbookViewId="0">
      <selection activeCell="K13" sqref="K13"/>
    </sheetView>
  </sheetViews>
  <sheetFormatPr baseColWidth="10" defaultColWidth="9.140625" defaultRowHeight="15" x14ac:dyDescent="0.25"/>
  <cols>
    <col min="1" max="1" width="9.42578125" style="30" customWidth="1"/>
    <col min="2" max="5" width="11.42578125" style="30" customWidth="1"/>
    <col min="6" max="6" width="11" style="30" customWidth="1"/>
    <col min="7" max="7" width="10.7109375" style="30" customWidth="1"/>
    <col min="8" max="8" width="11.42578125" style="30" customWidth="1"/>
    <col min="9" max="16384" width="9.140625" style="5"/>
  </cols>
  <sheetData>
    <row r="1" spans="1:8" s="29" customFormat="1" x14ac:dyDescent="0.25">
      <c r="A1" s="27" t="s">
        <v>10</v>
      </c>
      <c r="B1" s="28"/>
      <c r="C1" s="28"/>
      <c r="D1" s="28"/>
      <c r="E1" s="28"/>
      <c r="F1" s="28"/>
      <c r="G1" s="28"/>
      <c r="H1" s="28"/>
    </row>
    <row r="2" spans="1:8" x14ac:dyDescent="0.25">
      <c r="E2" s="30" t="s">
        <v>4</v>
      </c>
      <c r="F2" s="30" t="s">
        <v>43</v>
      </c>
      <c r="G2" s="30" t="s">
        <v>5</v>
      </c>
    </row>
    <row r="3" spans="1:8" x14ac:dyDescent="0.25">
      <c r="A3" s="31" t="s">
        <v>2</v>
      </c>
      <c r="B3" s="31" t="s">
        <v>7</v>
      </c>
      <c r="C3" s="31" t="s">
        <v>8</v>
      </c>
      <c r="D3" s="31" t="s">
        <v>0</v>
      </c>
      <c r="E3" s="31" t="s">
        <v>3</v>
      </c>
      <c r="F3" s="31" t="s">
        <v>3</v>
      </c>
      <c r="G3" s="31" t="s">
        <v>6</v>
      </c>
    </row>
    <row r="4" spans="1:8" x14ac:dyDescent="0.25">
      <c r="A4" s="30">
        <v>0</v>
      </c>
      <c r="B4" s="32">
        <v>144000</v>
      </c>
      <c r="C4" s="32"/>
      <c r="D4" s="32"/>
      <c r="E4" s="32"/>
      <c r="F4" s="32"/>
      <c r="G4" s="32">
        <f>B4</f>
        <v>144000</v>
      </c>
    </row>
    <row r="5" spans="1:8" x14ac:dyDescent="0.25">
      <c r="A5" s="30">
        <v>1</v>
      </c>
      <c r="C5" s="32">
        <v>-12000</v>
      </c>
      <c r="D5" s="32">
        <v>-700</v>
      </c>
      <c r="E5" s="32">
        <v>-12000</v>
      </c>
      <c r="F5" s="32"/>
      <c r="G5" s="32">
        <f>SUM(C5:F5)</f>
        <v>-24700</v>
      </c>
    </row>
    <row r="6" spans="1:8" x14ac:dyDescent="0.25">
      <c r="A6" s="30">
        <v>2</v>
      </c>
      <c r="C6" s="32">
        <f>C5</f>
        <v>-12000</v>
      </c>
      <c r="D6" s="32">
        <f>D5</f>
        <v>-700</v>
      </c>
      <c r="E6" s="32">
        <f>E5</f>
        <v>-12000</v>
      </c>
      <c r="F6" s="32"/>
      <c r="G6" s="32">
        <f t="shared" ref="G6:G16" si="0">SUM(C6:F6)</f>
        <v>-24700</v>
      </c>
    </row>
    <row r="7" spans="1:8" x14ac:dyDescent="0.25">
      <c r="A7" s="30">
        <v>3</v>
      </c>
      <c r="C7" s="32">
        <f t="shared" ref="C7:E16" si="1">C6</f>
        <v>-12000</v>
      </c>
      <c r="D7" s="32">
        <f t="shared" si="1"/>
        <v>-700</v>
      </c>
      <c r="E7" s="32">
        <f t="shared" si="1"/>
        <v>-12000</v>
      </c>
      <c r="F7" s="32"/>
      <c r="G7" s="32">
        <f t="shared" si="0"/>
        <v>-24700</v>
      </c>
    </row>
    <row r="8" spans="1:8" x14ac:dyDescent="0.25">
      <c r="A8" s="30">
        <v>4</v>
      </c>
      <c r="C8" s="32">
        <f t="shared" si="1"/>
        <v>-12000</v>
      </c>
      <c r="D8" s="32">
        <f t="shared" si="1"/>
        <v>-700</v>
      </c>
      <c r="E8" s="32">
        <f t="shared" si="1"/>
        <v>-12000</v>
      </c>
      <c r="F8" s="32"/>
      <c r="G8" s="32">
        <f t="shared" si="0"/>
        <v>-24700</v>
      </c>
    </row>
    <row r="9" spans="1:8" x14ac:dyDescent="0.25">
      <c r="A9" s="30">
        <v>5</v>
      </c>
      <c r="C9" s="32">
        <f t="shared" si="1"/>
        <v>-12000</v>
      </c>
      <c r="D9" s="32">
        <f t="shared" si="1"/>
        <v>-700</v>
      </c>
      <c r="E9" s="32">
        <f t="shared" si="1"/>
        <v>-12000</v>
      </c>
      <c r="F9" s="32"/>
      <c r="G9" s="32">
        <f t="shared" si="0"/>
        <v>-24700</v>
      </c>
    </row>
    <row r="10" spans="1:8" x14ac:dyDescent="0.25">
      <c r="A10" s="30">
        <v>6</v>
      </c>
      <c r="C10" s="32">
        <f t="shared" si="1"/>
        <v>-12000</v>
      </c>
      <c r="D10" s="32">
        <f t="shared" si="1"/>
        <v>-700</v>
      </c>
      <c r="E10" s="32">
        <f t="shared" si="1"/>
        <v>-12000</v>
      </c>
      <c r="F10" s="32"/>
      <c r="G10" s="32">
        <f t="shared" si="0"/>
        <v>-24700</v>
      </c>
    </row>
    <row r="11" spans="1:8" x14ac:dyDescent="0.25">
      <c r="A11" s="30">
        <v>7</v>
      </c>
      <c r="C11" s="32">
        <f t="shared" si="1"/>
        <v>-12000</v>
      </c>
      <c r="D11" s="32">
        <f t="shared" si="1"/>
        <v>-700</v>
      </c>
      <c r="E11" s="32">
        <f t="shared" si="1"/>
        <v>-12000</v>
      </c>
      <c r="F11" s="32"/>
      <c r="G11" s="32">
        <f t="shared" si="0"/>
        <v>-24700</v>
      </c>
    </row>
    <row r="12" spans="1:8" x14ac:dyDescent="0.25">
      <c r="A12" s="30">
        <v>8</v>
      </c>
      <c r="C12" s="32">
        <f t="shared" si="1"/>
        <v>-12000</v>
      </c>
      <c r="D12" s="32">
        <f t="shared" si="1"/>
        <v>-700</v>
      </c>
      <c r="E12" s="32">
        <f t="shared" si="1"/>
        <v>-12000</v>
      </c>
      <c r="F12" s="32"/>
      <c r="G12" s="32">
        <f t="shared" si="0"/>
        <v>-24700</v>
      </c>
    </row>
    <row r="13" spans="1:8" x14ac:dyDescent="0.25">
      <c r="A13" s="30">
        <v>9</v>
      </c>
      <c r="C13" s="32">
        <f t="shared" si="1"/>
        <v>-12000</v>
      </c>
      <c r="D13" s="32">
        <f t="shared" si="1"/>
        <v>-700</v>
      </c>
      <c r="E13" s="32">
        <f t="shared" si="1"/>
        <v>-12000</v>
      </c>
      <c r="F13" s="32"/>
      <c r="G13" s="32">
        <f t="shared" si="0"/>
        <v>-24700</v>
      </c>
    </row>
    <row r="14" spans="1:8" x14ac:dyDescent="0.25">
      <c r="A14" s="30">
        <v>10</v>
      </c>
      <c r="C14" s="32">
        <f t="shared" si="1"/>
        <v>-12000</v>
      </c>
      <c r="D14" s="32">
        <f t="shared" si="1"/>
        <v>-700</v>
      </c>
      <c r="E14" s="32">
        <f t="shared" si="1"/>
        <v>-12000</v>
      </c>
      <c r="F14" s="32"/>
      <c r="G14" s="32">
        <f t="shared" si="0"/>
        <v>-24700</v>
      </c>
    </row>
    <row r="15" spans="1:8" x14ac:dyDescent="0.25">
      <c r="A15" s="30">
        <v>11</v>
      </c>
      <c r="C15" s="32">
        <f t="shared" si="1"/>
        <v>-12000</v>
      </c>
      <c r="D15" s="32">
        <f t="shared" si="1"/>
        <v>-700</v>
      </c>
      <c r="E15" s="32">
        <f t="shared" si="1"/>
        <v>-12000</v>
      </c>
      <c r="F15" s="32"/>
      <c r="G15" s="32">
        <f t="shared" si="0"/>
        <v>-24700</v>
      </c>
    </row>
    <row r="16" spans="1:8" ht="15.75" thickBot="1" x14ac:dyDescent="0.3">
      <c r="A16" s="33">
        <v>12</v>
      </c>
      <c r="B16" s="33"/>
      <c r="C16" s="34">
        <f t="shared" si="1"/>
        <v>-12000</v>
      </c>
      <c r="D16" s="34">
        <f t="shared" si="1"/>
        <v>-700</v>
      </c>
      <c r="E16" s="34">
        <f t="shared" si="1"/>
        <v>-12000</v>
      </c>
      <c r="F16" s="34">
        <f>-SUM(E5:E16)</f>
        <v>144000</v>
      </c>
      <c r="G16" s="34">
        <f t="shared" si="0"/>
        <v>119300</v>
      </c>
    </row>
    <row r="17" spans="1:8" ht="15.75" thickTop="1" x14ac:dyDescent="0.25">
      <c r="B17" s="32"/>
      <c r="C17" s="32"/>
      <c r="D17" s="32"/>
      <c r="E17" s="32"/>
      <c r="F17" s="32"/>
      <c r="G17" s="32"/>
      <c r="H17" s="32"/>
    </row>
    <row r="18" spans="1:8" x14ac:dyDescent="0.25">
      <c r="A18" s="27" t="s">
        <v>11</v>
      </c>
    </row>
    <row r="20" spans="1:8" x14ac:dyDescent="0.25">
      <c r="B20" s="30" t="s">
        <v>4</v>
      </c>
      <c r="C20" s="30" t="s">
        <v>43</v>
      </c>
      <c r="D20" s="30" t="s">
        <v>5</v>
      </c>
    </row>
    <row r="21" spans="1:8" x14ac:dyDescent="0.25">
      <c r="A21" s="31" t="s">
        <v>2</v>
      </c>
      <c r="B21" s="31" t="s">
        <v>3</v>
      </c>
      <c r="C21" s="31" t="s">
        <v>3</v>
      </c>
      <c r="D21" s="31" t="s">
        <v>6</v>
      </c>
    </row>
    <row r="22" spans="1:8" x14ac:dyDescent="0.25">
      <c r="A22" s="30">
        <v>0</v>
      </c>
      <c r="B22" s="32">
        <v>0</v>
      </c>
      <c r="C22" s="32"/>
      <c r="D22" s="32">
        <v>0</v>
      </c>
    </row>
    <row r="23" spans="1:8" x14ac:dyDescent="0.25">
      <c r="A23" s="30">
        <v>1</v>
      </c>
      <c r="B23" s="32">
        <f>E5</f>
        <v>-12000</v>
      </c>
      <c r="C23" s="32"/>
      <c r="D23" s="32">
        <f t="shared" ref="D23:D34" si="2">SUM(B23:C23)</f>
        <v>-12000</v>
      </c>
    </row>
    <row r="24" spans="1:8" x14ac:dyDescent="0.25">
      <c r="A24" s="30">
        <v>2</v>
      </c>
      <c r="B24" s="32">
        <f t="shared" ref="B24:B34" si="3">B23</f>
        <v>-12000</v>
      </c>
      <c r="C24" s="32"/>
      <c r="D24" s="32">
        <f t="shared" si="2"/>
        <v>-12000</v>
      </c>
    </row>
    <row r="25" spans="1:8" x14ac:dyDescent="0.25">
      <c r="A25" s="30">
        <v>3</v>
      </c>
      <c r="B25" s="32">
        <f t="shared" si="3"/>
        <v>-12000</v>
      </c>
      <c r="C25" s="32"/>
      <c r="D25" s="32">
        <f t="shared" si="2"/>
        <v>-12000</v>
      </c>
    </row>
    <row r="26" spans="1:8" x14ac:dyDescent="0.25">
      <c r="A26" s="30">
        <v>4</v>
      </c>
      <c r="B26" s="32">
        <f t="shared" si="3"/>
        <v>-12000</v>
      </c>
      <c r="C26" s="32"/>
      <c r="D26" s="32">
        <f t="shared" si="2"/>
        <v>-12000</v>
      </c>
    </row>
    <row r="27" spans="1:8" x14ac:dyDescent="0.25">
      <c r="A27" s="30">
        <v>5</v>
      </c>
      <c r="B27" s="32">
        <f t="shared" si="3"/>
        <v>-12000</v>
      </c>
      <c r="C27" s="32"/>
      <c r="D27" s="32">
        <f t="shared" si="2"/>
        <v>-12000</v>
      </c>
    </row>
    <row r="28" spans="1:8" x14ac:dyDescent="0.25">
      <c r="A28" s="30">
        <v>6</v>
      </c>
      <c r="B28" s="32">
        <f t="shared" si="3"/>
        <v>-12000</v>
      </c>
      <c r="C28" s="32"/>
      <c r="D28" s="32">
        <f t="shared" si="2"/>
        <v>-12000</v>
      </c>
    </row>
    <row r="29" spans="1:8" x14ac:dyDescent="0.25">
      <c r="A29" s="30">
        <v>7</v>
      </c>
      <c r="B29" s="32">
        <f t="shared" si="3"/>
        <v>-12000</v>
      </c>
      <c r="C29" s="32"/>
      <c r="D29" s="32">
        <f t="shared" si="2"/>
        <v>-12000</v>
      </c>
    </row>
    <row r="30" spans="1:8" x14ac:dyDescent="0.25">
      <c r="A30" s="30">
        <v>8</v>
      </c>
      <c r="B30" s="32">
        <f t="shared" si="3"/>
        <v>-12000</v>
      </c>
      <c r="C30" s="32"/>
      <c r="D30" s="32">
        <f t="shared" si="2"/>
        <v>-12000</v>
      </c>
    </row>
    <row r="31" spans="1:8" x14ac:dyDescent="0.25">
      <c r="A31" s="30">
        <v>9</v>
      </c>
      <c r="B31" s="32">
        <f t="shared" si="3"/>
        <v>-12000</v>
      </c>
      <c r="C31" s="32"/>
      <c r="D31" s="32">
        <f t="shared" si="2"/>
        <v>-12000</v>
      </c>
    </row>
    <row r="32" spans="1:8" x14ac:dyDescent="0.25">
      <c r="A32" s="30">
        <v>10</v>
      </c>
      <c r="B32" s="32">
        <f t="shared" si="3"/>
        <v>-12000</v>
      </c>
      <c r="C32" s="32"/>
      <c r="D32" s="32">
        <f t="shared" si="2"/>
        <v>-12000</v>
      </c>
    </row>
    <row r="33" spans="1:8" x14ac:dyDescent="0.25">
      <c r="A33" s="30">
        <v>11</v>
      </c>
      <c r="B33" s="32">
        <f t="shared" si="3"/>
        <v>-12000</v>
      </c>
      <c r="C33" s="32"/>
      <c r="D33" s="32">
        <f t="shared" si="2"/>
        <v>-12000</v>
      </c>
    </row>
    <row r="34" spans="1:8" x14ac:dyDescent="0.25">
      <c r="A34" s="31">
        <v>12</v>
      </c>
      <c r="B34" s="35">
        <f t="shared" si="3"/>
        <v>-12000</v>
      </c>
      <c r="C34" s="35">
        <f>-SUM(B23:B34)</f>
        <v>144000</v>
      </c>
      <c r="D34" s="35">
        <f t="shared" si="2"/>
        <v>132000</v>
      </c>
    </row>
    <row r="35" spans="1:8" ht="15.75" thickBot="1" x14ac:dyDescent="0.3">
      <c r="A35" s="36" t="s">
        <v>9</v>
      </c>
      <c r="B35" s="37">
        <f>SUM(B22:B34)</f>
        <v>-144000</v>
      </c>
      <c r="C35" s="37">
        <f>SUM(C22:C34)</f>
        <v>144000</v>
      </c>
      <c r="D35" s="37">
        <f>SUM(D22:D34)</f>
        <v>0</v>
      </c>
      <c r="G35" s="30" t="s">
        <v>1</v>
      </c>
    </row>
    <row r="36" spans="1:8" ht="15.75" thickTop="1" x14ac:dyDescent="0.25"/>
    <row r="37" spans="1:8" x14ac:dyDescent="0.25">
      <c r="A37" s="28" t="s">
        <v>12</v>
      </c>
    </row>
    <row r="39" spans="1:8" x14ac:dyDescent="0.25">
      <c r="E39" s="30" t="s">
        <v>5</v>
      </c>
      <c r="H39" s="38"/>
    </row>
    <row r="40" spans="1:8" x14ac:dyDescent="0.25">
      <c r="A40" s="31" t="s">
        <v>2</v>
      </c>
      <c r="B40" s="31" t="s">
        <v>7</v>
      </c>
      <c r="C40" s="31" t="s">
        <v>8</v>
      </c>
      <c r="D40" s="31" t="s">
        <v>0</v>
      </c>
      <c r="E40" s="31" t="s">
        <v>6</v>
      </c>
      <c r="H40" s="38"/>
    </row>
    <row r="41" spans="1:8" x14ac:dyDescent="0.25">
      <c r="A41" s="30">
        <v>0</v>
      </c>
      <c r="B41" s="32">
        <f>B4</f>
        <v>144000</v>
      </c>
      <c r="C41" s="39"/>
      <c r="D41" s="32"/>
      <c r="E41" s="32">
        <f>B41</f>
        <v>144000</v>
      </c>
      <c r="H41" s="38"/>
    </row>
    <row r="42" spans="1:8" x14ac:dyDescent="0.25">
      <c r="A42" s="30">
        <v>1</v>
      </c>
      <c r="C42" s="32">
        <f>C5</f>
        <v>-12000</v>
      </c>
      <c r="D42" s="32">
        <f>D5</f>
        <v>-700</v>
      </c>
      <c r="E42" s="32">
        <f>SUM(C42:D42)</f>
        <v>-12700</v>
      </c>
      <c r="H42" s="38"/>
    </row>
    <row r="43" spans="1:8" x14ac:dyDescent="0.25">
      <c r="A43" s="30">
        <v>2</v>
      </c>
      <c r="C43" s="32">
        <f>C42</f>
        <v>-12000</v>
      </c>
      <c r="D43" s="32">
        <f>D42</f>
        <v>-700</v>
      </c>
      <c r="E43" s="32">
        <f t="shared" ref="E43:E54" si="4">SUM(C43:D43)</f>
        <v>-12700</v>
      </c>
      <c r="H43" s="38"/>
    </row>
    <row r="44" spans="1:8" x14ac:dyDescent="0.25">
      <c r="A44" s="30">
        <v>3</v>
      </c>
      <c r="C44" s="32">
        <f t="shared" ref="C44:C53" si="5">C43</f>
        <v>-12000</v>
      </c>
      <c r="D44" s="32">
        <f t="shared" ref="D44:D53" si="6">D43</f>
        <v>-700</v>
      </c>
      <c r="E44" s="32">
        <f t="shared" si="4"/>
        <v>-12700</v>
      </c>
      <c r="H44" s="38"/>
    </row>
    <row r="45" spans="1:8" x14ac:dyDescent="0.25">
      <c r="A45" s="30">
        <v>4</v>
      </c>
      <c r="C45" s="32">
        <f t="shared" si="5"/>
        <v>-12000</v>
      </c>
      <c r="D45" s="32">
        <f t="shared" si="6"/>
        <v>-700</v>
      </c>
      <c r="E45" s="32">
        <f t="shared" si="4"/>
        <v>-12700</v>
      </c>
      <c r="H45" s="38"/>
    </row>
    <row r="46" spans="1:8" x14ac:dyDescent="0.25">
      <c r="A46" s="30">
        <v>5</v>
      </c>
      <c r="C46" s="32">
        <f t="shared" si="5"/>
        <v>-12000</v>
      </c>
      <c r="D46" s="32">
        <f t="shared" si="6"/>
        <v>-700</v>
      </c>
      <c r="E46" s="32">
        <f t="shared" si="4"/>
        <v>-12700</v>
      </c>
      <c r="H46" s="38"/>
    </row>
    <row r="47" spans="1:8" x14ac:dyDescent="0.25">
      <c r="A47" s="30">
        <v>6</v>
      </c>
      <c r="C47" s="32">
        <f t="shared" si="5"/>
        <v>-12000</v>
      </c>
      <c r="D47" s="32">
        <f t="shared" si="6"/>
        <v>-700</v>
      </c>
      <c r="E47" s="32">
        <f t="shared" si="4"/>
        <v>-12700</v>
      </c>
      <c r="H47" s="38"/>
    </row>
    <row r="48" spans="1:8" x14ac:dyDescent="0.25">
      <c r="A48" s="30">
        <v>7</v>
      </c>
      <c r="C48" s="32">
        <f t="shared" si="5"/>
        <v>-12000</v>
      </c>
      <c r="D48" s="32">
        <f t="shared" si="6"/>
        <v>-700</v>
      </c>
      <c r="E48" s="32">
        <f t="shared" si="4"/>
        <v>-12700</v>
      </c>
      <c r="H48" s="38"/>
    </row>
    <row r="49" spans="1:8" x14ac:dyDescent="0.25">
      <c r="A49" s="30">
        <v>8</v>
      </c>
      <c r="C49" s="32">
        <f t="shared" si="5"/>
        <v>-12000</v>
      </c>
      <c r="D49" s="32">
        <f t="shared" si="6"/>
        <v>-700</v>
      </c>
      <c r="E49" s="32">
        <f t="shared" si="4"/>
        <v>-12700</v>
      </c>
      <c r="H49" s="38"/>
    </row>
    <row r="50" spans="1:8" x14ac:dyDescent="0.25">
      <c r="A50" s="30">
        <v>9</v>
      </c>
      <c r="C50" s="32">
        <f t="shared" si="5"/>
        <v>-12000</v>
      </c>
      <c r="D50" s="32">
        <f t="shared" si="6"/>
        <v>-700</v>
      </c>
      <c r="E50" s="32">
        <f t="shared" si="4"/>
        <v>-12700</v>
      </c>
      <c r="H50" s="38"/>
    </row>
    <row r="51" spans="1:8" x14ac:dyDescent="0.25">
      <c r="A51" s="30">
        <v>10</v>
      </c>
      <c r="C51" s="32">
        <f t="shared" si="5"/>
        <v>-12000</v>
      </c>
      <c r="D51" s="32">
        <f t="shared" si="6"/>
        <v>-700</v>
      </c>
      <c r="E51" s="32">
        <f t="shared" si="4"/>
        <v>-12700</v>
      </c>
      <c r="H51" s="38"/>
    </row>
    <row r="52" spans="1:8" x14ac:dyDescent="0.25">
      <c r="A52" s="30">
        <v>11</v>
      </c>
      <c r="C52" s="32">
        <f t="shared" si="5"/>
        <v>-12000</v>
      </c>
      <c r="D52" s="32">
        <f t="shared" si="6"/>
        <v>-700</v>
      </c>
      <c r="E52" s="32">
        <f t="shared" si="4"/>
        <v>-12700</v>
      </c>
      <c r="H52" s="38"/>
    </row>
    <row r="53" spans="1:8" x14ac:dyDescent="0.25">
      <c r="A53" s="31">
        <v>12</v>
      </c>
      <c r="B53" s="31"/>
      <c r="C53" s="35">
        <f t="shared" si="5"/>
        <v>-12000</v>
      </c>
      <c r="D53" s="35">
        <f t="shared" si="6"/>
        <v>-700</v>
      </c>
      <c r="E53" s="35">
        <f t="shared" si="4"/>
        <v>-12700</v>
      </c>
      <c r="H53" s="38"/>
    </row>
    <row r="54" spans="1:8" ht="15.75" thickBot="1" x14ac:dyDescent="0.3">
      <c r="A54" s="33" t="s">
        <v>9</v>
      </c>
      <c r="B54" s="34">
        <f>SUM(B41:B53)</f>
        <v>144000</v>
      </c>
      <c r="C54" s="34">
        <f>SUM(C41:C53)</f>
        <v>-144000</v>
      </c>
      <c r="D54" s="34">
        <f>SUM(D41:D53)</f>
        <v>-8400</v>
      </c>
      <c r="E54" s="34">
        <f t="shared" si="4"/>
        <v>-152400</v>
      </c>
    </row>
    <row r="55" spans="1:8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showGridLines="0" tabSelected="1" workbookViewId="0">
      <selection activeCell="B39" sqref="B39"/>
    </sheetView>
  </sheetViews>
  <sheetFormatPr baseColWidth="10" defaultColWidth="9.140625" defaultRowHeight="12.75" x14ac:dyDescent="0.2"/>
  <cols>
    <col min="1" max="1" width="32.5703125" style="40" customWidth="1"/>
    <col min="2" max="2" width="11.5703125" style="42" customWidth="1"/>
    <col min="3" max="3" width="14.7109375" style="42" customWidth="1"/>
    <col min="4" max="16384" width="9.140625" style="40"/>
  </cols>
  <sheetData>
    <row r="2" spans="1:3" x14ac:dyDescent="0.2">
      <c r="A2" s="40" t="s">
        <v>23</v>
      </c>
      <c r="B2" s="41">
        <v>500000</v>
      </c>
    </row>
    <row r="3" spans="1:3" x14ac:dyDescent="0.2">
      <c r="A3" s="40" t="s">
        <v>42</v>
      </c>
      <c r="B3" s="43">
        <v>0.04</v>
      </c>
    </row>
    <row r="4" spans="1:3" x14ac:dyDescent="0.2">
      <c r="A4" s="40" t="s">
        <v>24</v>
      </c>
      <c r="B4" s="43">
        <v>0.2</v>
      </c>
    </row>
    <row r="5" spans="1:3" x14ac:dyDescent="0.2">
      <c r="A5" s="40" t="s">
        <v>25</v>
      </c>
      <c r="B5" s="43">
        <v>-0.3</v>
      </c>
    </row>
    <row r="6" spans="1:3" x14ac:dyDescent="0.2">
      <c r="A6" s="40" t="s">
        <v>26</v>
      </c>
      <c r="B6" s="44">
        <v>5</v>
      </c>
    </row>
    <row r="7" spans="1:3" x14ac:dyDescent="0.2">
      <c r="A7" s="40" t="s">
        <v>27</v>
      </c>
      <c r="B7" s="44">
        <v>3</v>
      </c>
    </row>
    <row r="9" spans="1:3" x14ac:dyDescent="0.2">
      <c r="A9" s="45" t="s">
        <v>34</v>
      </c>
      <c r="B9" s="46" t="s">
        <v>32</v>
      </c>
      <c r="C9" s="46" t="s">
        <v>33</v>
      </c>
    </row>
    <row r="10" spans="1:3" x14ac:dyDescent="0.2">
      <c r="A10" s="40" t="s">
        <v>28</v>
      </c>
      <c r="B10" s="47">
        <f>B2*(1+B3)^B6</f>
        <v>608326.45120000013</v>
      </c>
      <c r="C10" s="48">
        <f>((1+((B10-$B$2)/$B$2))^(1/$B$6))-1</f>
        <v>4.0000000000000036E-2</v>
      </c>
    </row>
    <row r="11" spans="1:3" x14ac:dyDescent="0.2">
      <c r="A11" s="40" t="s">
        <v>29</v>
      </c>
      <c r="B11" s="47">
        <f>B2*((1+B4)^B7)*(1+B5)^(B6-B7)</f>
        <v>423359.99999999994</v>
      </c>
      <c r="C11" s="48">
        <f>((1+((B11-$B$2)/$B$2))^(1/$B$6))-1</f>
        <v>-3.2729453551686882E-2</v>
      </c>
    </row>
    <row r="12" spans="1:3" x14ac:dyDescent="0.2">
      <c r="A12" s="40" t="s">
        <v>30</v>
      </c>
      <c r="B12" s="47">
        <f>B2*((1+B4)^B7)*(1+B3)^(B6-B7)</f>
        <v>934502.40000000014</v>
      </c>
      <c r="C12" s="48">
        <f>((1+((B12-$B$2)/$B$2))^(1/$B$6))-1</f>
        <v>0.13324049037123742</v>
      </c>
    </row>
    <row r="13" spans="1:3" ht="13.5" thickBot="1" x14ac:dyDescent="0.25">
      <c r="A13" s="49" t="s">
        <v>31</v>
      </c>
      <c r="B13" s="50">
        <f>B2*((1+B3)^B7)*(1+B5)^(B6-B7)</f>
        <v>275591.67999999993</v>
      </c>
      <c r="C13" s="51">
        <f>((1+((B13-$B$2)/$B$2))^(1/$B$6))-1</f>
        <v>-0.11231430852183588</v>
      </c>
    </row>
    <row r="14" spans="1:3" ht="13.5" thickTop="1" x14ac:dyDescent="0.2">
      <c r="C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zoomScale="140" zoomScaleNormal="140" workbookViewId="0">
      <selection activeCell="E36" sqref="E36"/>
    </sheetView>
  </sheetViews>
  <sheetFormatPr baseColWidth="10" defaultColWidth="9.140625" defaultRowHeight="12.75" x14ac:dyDescent="0.2"/>
  <cols>
    <col min="1" max="1" width="26.5703125" style="40" customWidth="1"/>
    <col min="2" max="2" width="9.42578125" style="40" customWidth="1"/>
    <col min="3" max="7" width="9.140625" style="40"/>
    <col min="8" max="8" width="10.140625" style="40" customWidth="1"/>
    <col min="9" max="16384" width="9.140625" style="40"/>
  </cols>
  <sheetData>
    <row r="1" spans="1:8" ht="15" customHeight="1" x14ac:dyDescent="0.2">
      <c r="B1" s="57" t="s">
        <v>36</v>
      </c>
      <c r="C1" s="57"/>
      <c r="D1" s="57"/>
      <c r="E1" s="57"/>
      <c r="F1" s="57"/>
      <c r="G1" s="57"/>
      <c r="H1" s="57"/>
    </row>
    <row r="2" spans="1:8" x14ac:dyDescent="0.2">
      <c r="A2" s="45" t="s">
        <v>35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</row>
    <row r="3" spans="1:8" x14ac:dyDescent="0.2">
      <c r="A3" s="40" t="s">
        <v>37</v>
      </c>
      <c r="B3" s="52">
        <v>345</v>
      </c>
      <c r="C3" s="52">
        <v>690</v>
      </c>
      <c r="D3" s="52">
        <v>995</v>
      </c>
      <c r="E3" s="52">
        <v>1220</v>
      </c>
      <c r="F3" s="52">
        <v>1425</v>
      </c>
      <c r="G3" s="52">
        <v>1610</v>
      </c>
      <c r="H3" s="52">
        <v>1745</v>
      </c>
    </row>
    <row r="4" spans="1:8" x14ac:dyDescent="0.2">
      <c r="A4" s="45" t="s">
        <v>38</v>
      </c>
      <c r="B4" s="54">
        <v>410</v>
      </c>
      <c r="C4" s="54">
        <v>810</v>
      </c>
      <c r="D4" s="54">
        <v>1165</v>
      </c>
      <c r="E4" s="54">
        <v>1405</v>
      </c>
      <c r="F4" s="54">
        <v>1625</v>
      </c>
      <c r="G4" s="54">
        <v>1815</v>
      </c>
      <c r="H4" s="54">
        <v>1815</v>
      </c>
    </row>
    <row r="5" spans="1:8" ht="12" customHeight="1" x14ac:dyDescent="0.2"/>
    <row r="6" spans="1:8" x14ac:dyDescent="0.2">
      <c r="A6" s="55" t="s">
        <v>39</v>
      </c>
    </row>
    <row r="7" spans="1:8" x14ac:dyDescent="0.2">
      <c r="B7" s="57" t="s">
        <v>36</v>
      </c>
      <c r="C7" s="57"/>
      <c r="D7" s="57"/>
      <c r="E7" s="57"/>
      <c r="F7" s="57"/>
      <c r="G7" s="57"/>
      <c r="H7" s="57"/>
    </row>
    <row r="8" spans="1:8" x14ac:dyDescent="0.2">
      <c r="A8" s="45" t="s">
        <v>35</v>
      </c>
      <c r="B8" s="45">
        <v>1</v>
      </c>
      <c r="C8" s="45">
        <v>2</v>
      </c>
      <c r="D8" s="45">
        <v>3</v>
      </c>
      <c r="E8" s="45">
        <v>4</v>
      </c>
      <c r="F8" s="45">
        <v>5</v>
      </c>
      <c r="G8" s="45">
        <v>6</v>
      </c>
      <c r="H8" s="45">
        <v>7</v>
      </c>
    </row>
    <row r="9" spans="1:8" x14ac:dyDescent="0.2">
      <c r="A9" s="40" t="s">
        <v>37</v>
      </c>
      <c r="B9" s="52">
        <v>345</v>
      </c>
      <c r="C9" s="52">
        <v>690</v>
      </c>
      <c r="D9" s="52">
        <v>995</v>
      </c>
      <c r="E9" s="52">
        <v>1220</v>
      </c>
      <c r="F9" s="52">
        <v>1425</v>
      </c>
      <c r="G9" s="52">
        <v>1610</v>
      </c>
      <c r="H9" s="52">
        <v>1745</v>
      </c>
    </row>
    <row r="10" spans="1:8" x14ac:dyDescent="0.2">
      <c r="A10" s="45" t="s">
        <v>38</v>
      </c>
      <c r="B10" s="54">
        <v>410</v>
      </c>
      <c r="C10" s="54">
        <v>810</v>
      </c>
      <c r="D10" s="54">
        <v>1165</v>
      </c>
      <c r="E10" s="54">
        <v>1405</v>
      </c>
      <c r="F10" s="54">
        <v>1625</v>
      </c>
      <c r="G10" s="54">
        <v>1815</v>
      </c>
      <c r="H10" s="54">
        <v>1815</v>
      </c>
    </row>
    <row r="11" spans="1:8" x14ac:dyDescent="0.2">
      <c r="A11" s="40" t="s">
        <v>40</v>
      </c>
      <c r="B11" s="53">
        <f>(B4-B3)/B3</f>
        <v>0.18840579710144928</v>
      </c>
      <c r="C11" s="53">
        <f t="shared" ref="C11:H11" si="0">(C4-C3)/C3</f>
        <v>0.17391304347826086</v>
      </c>
      <c r="D11" s="53">
        <f t="shared" si="0"/>
        <v>0.17085427135678391</v>
      </c>
      <c r="E11" s="53">
        <f t="shared" si="0"/>
        <v>0.15163934426229508</v>
      </c>
      <c r="F11" s="53">
        <f t="shared" si="0"/>
        <v>0.14035087719298245</v>
      </c>
      <c r="G11" s="53">
        <f t="shared" si="0"/>
        <v>0.12732919254658384</v>
      </c>
      <c r="H11" s="53">
        <f t="shared" si="0"/>
        <v>4.0114613180515762E-2</v>
      </c>
    </row>
    <row r="12" spans="1:8" x14ac:dyDescent="0.2">
      <c r="A12" s="45" t="s">
        <v>41</v>
      </c>
      <c r="B12" s="56">
        <f>((1+B11)^(1/7)-1)</f>
        <v>2.4965509994251178E-2</v>
      </c>
      <c r="C12" s="56">
        <f t="shared" ref="C12:H12" si="1">((1+C11)^(1/7)-1)</f>
        <v>2.3170452032819089E-2</v>
      </c>
      <c r="D12" s="56">
        <f t="shared" si="1"/>
        <v>2.2789169744585669E-2</v>
      </c>
      <c r="E12" s="56">
        <f t="shared" si="1"/>
        <v>2.0374270652953941E-2</v>
      </c>
      <c r="F12" s="56">
        <f t="shared" si="1"/>
        <v>1.8939403673529531E-2</v>
      </c>
      <c r="G12" s="56">
        <f t="shared" si="1"/>
        <v>1.7269027610002929E-2</v>
      </c>
      <c r="H12" s="56">
        <f t="shared" si="1"/>
        <v>5.6345162328612641E-3</v>
      </c>
    </row>
  </sheetData>
  <mergeCells count="2">
    <mergeCell ref="B1:H1"/>
    <mergeCell ref="B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"/>
  <sheetViews>
    <sheetView topLeftCell="A3" workbookViewId="0">
      <selection activeCell="A3"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"/>
  <sheetViews>
    <sheetView workbookViewId="0">
      <selection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3N.7</vt:lpstr>
      <vt:lpstr>3N.8</vt:lpstr>
      <vt:lpstr>3N.10</vt:lpstr>
      <vt:lpstr>3N.11</vt:lpstr>
      <vt:lpstr>5H.4</vt:lpstr>
      <vt:lpstr>5H.5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2021-01-18T09:12:20Z</dcterms:modified>
</cp:coreProperties>
</file>