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8625" windowHeight="4590" activeTab="2"/>
  </bookViews>
  <sheets>
    <sheet name="Figur 8.1" sheetId="1" r:id="rId1"/>
    <sheet name="Figur 8.2" sheetId="2" r:id="rId2"/>
    <sheet name="Tabell 8.7" sheetId="3" r:id="rId3"/>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 xml:space="preserve">Her er en graf som viser hvordan inntjeningen til egenkapitalen avhenger av gjeldsgraden ved høy kontra lav gjeld. Fet font angir inngangsverdi, dvs. data du må legge inn. Vanlig font betyr utgangsverdi, dvs. beregnede tall. Modellen er brukt i figur 8.1
</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 xml:space="preserve">Her beregnes nåverdiprofil for oppgitt egenkapitalstrøm og totalkapitalstrøm. Fet font angir inngangsverdi, dvs. data du må legge inn. Vanlig font betyr utgangsverdi, dvs. beregnede tall. Modellen er brukt i figur 8.2.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Beregning av egenkapitalstrøm etter skatt basert på data om kontanstrøm fra driften etter skatt, låneopptak, avdragstid, rentesats og skattesats. Fet font angir inngangsverdi, dvs. data du må legge inn. Vanlig font betyr utgangsverdi, dvs. beregnede tall. Modellen brukes i tabell 8.7.</t>
        </r>
        <r>
          <rPr>
            <sz val="8"/>
            <rFont val="Tahoma"/>
            <family val="2"/>
          </rPr>
          <t xml:space="preserve">
</t>
        </r>
      </text>
    </comment>
  </commentList>
</comments>
</file>

<file path=xl/sharedStrings.xml><?xml version="1.0" encoding="utf-8"?>
<sst xmlns="http://schemas.openxmlformats.org/spreadsheetml/2006/main" count="54" uniqueCount="33">
  <si>
    <t xml:space="preserve"> </t>
  </si>
  <si>
    <t>Oppgangstid</t>
  </si>
  <si>
    <t>Nedgangstid</t>
  </si>
  <si>
    <t>Lav gjeld</t>
  </si>
  <si>
    <t>Høy gjeld</t>
  </si>
  <si>
    <t>Investering</t>
  </si>
  <si>
    <t>Låneopptak</t>
  </si>
  <si>
    <t>Avdrag</t>
  </si>
  <si>
    <t>Lånerente</t>
  </si>
  <si>
    <t>Lånebeløp</t>
  </si>
  <si>
    <t>Avdragstid</t>
  </si>
  <si>
    <t>Annuitet</t>
  </si>
  <si>
    <t>Restlån</t>
  </si>
  <si>
    <t>Renter etter skatt</t>
  </si>
  <si>
    <t>Skattesats</t>
  </si>
  <si>
    <t>Egenkapitalstrøm</t>
  </si>
  <si>
    <t>EK</t>
  </si>
  <si>
    <t>Hjelpelinjer:</t>
  </si>
  <si>
    <t>Rente+avdrag</t>
  </si>
  <si>
    <t>TK</t>
  </si>
  <si>
    <t>Totalkapitalmetoden</t>
  </si>
  <si>
    <t>Egenkapitalmetoden</t>
  </si>
  <si>
    <t>Kapitalkostnad</t>
  </si>
  <si>
    <t>Nåverdi ved valgte kapitalkostnader</t>
  </si>
  <si>
    <t>Kontantstrøm fra driften (mill. kroner)</t>
  </si>
  <si>
    <t>Renter</t>
  </si>
  <si>
    <t>Kontantstrøm fra driften</t>
  </si>
  <si>
    <t>etter skatt</t>
  </si>
  <si>
    <t>År</t>
  </si>
  <si>
    <t>Internrente</t>
  </si>
  <si>
    <t>Les dette</t>
  </si>
  <si>
    <t>Kontanstrøm</t>
  </si>
  <si>
    <t>Nåverdi</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</si>
</sst>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0\ %"/>
    <numFmt numFmtId="179" formatCode="#,##0.0_);[Red]\(#,##0.0\)"/>
    <numFmt numFmtId="180" formatCode="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_ ;[Red]\-#,##0\ "/>
    <numFmt numFmtId="188" formatCode="#,##0_ ;\-#,##0\ "/>
  </numFmts>
  <fonts count="53">
    <font>
      <sz val="10"/>
      <name val="Arial"/>
      <family val="0"/>
    </font>
    <font>
      <sz val="8"/>
      <name val="Arial"/>
      <family val="2"/>
    </font>
    <font>
      <sz val="10"/>
      <name val="Times New Roman"/>
      <family val="1"/>
    </font>
    <font>
      <u val="single"/>
      <sz val="10"/>
      <color indexed="12"/>
      <name val="Arial"/>
      <family val="2"/>
    </font>
    <font>
      <u val="single"/>
      <sz val="10"/>
      <color indexed="36"/>
      <name val="Arial"/>
      <family val="2"/>
    </font>
    <font>
      <sz val="10"/>
      <color indexed="57"/>
      <name val="Times New Roman"/>
      <family val="1"/>
    </font>
    <font>
      <sz val="10"/>
      <color indexed="10"/>
      <name val="Times New Roman"/>
      <family val="1"/>
    </font>
    <font>
      <b/>
      <sz val="10"/>
      <name val="Times New Roman"/>
      <family val="1"/>
    </font>
    <font>
      <b/>
      <sz val="11"/>
      <name val="Times New Roman"/>
      <family val="1"/>
    </font>
    <font>
      <sz val="11"/>
      <name val="Times New Roman"/>
      <family val="1"/>
    </font>
    <font>
      <sz val="8"/>
      <name val="Tahoma"/>
      <family val="2"/>
    </font>
    <font>
      <i/>
      <sz val="10"/>
      <name val="Times New Roman"/>
      <family val="1"/>
    </font>
    <font>
      <sz val="1.5"/>
      <color indexed="8"/>
      <name val="Times New Roman"/>
      <family val="0"/>
    </font>
    <font>
      <sz val="10"/>
      <color indexed="8"/>
      <name val="Times New Roman"/>
      <family val="0"/>
    </font>
    <font>
      <sz val="9.2"/>
      <color indexed="8"/>
      <name val="Times New Roman"/>
      <family val="0"/>
    </font>
    <font>
      <sz val="10"/>
      <color indexed="8"/>
      <name val="Calibri"/>
      <family val="0"/>
    </font>
    <font>
      <sz val="9"/>
      <color indexed="63"/>
      <name val="Calibri"/>
      <family val="0"/>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sz val="10"/>
      <color indexed="63"/>
      <name val="Calibri"/>
      <family val="0"/>
    </font>
    <font>
      <sz val="12"/>
      <color theme="1"/>
      <name val="Times New Roman"/>
      <family val="2"/>
    </font>
    <font>
      <sz val="12"/>
      <color theme="0"/>
      <name val="Times New Roman"/>
      <family val="2"/>
    </font>
    <font>
      <b/>
      <sz val="12"/>
      <color rgb="FFFA7D00"/>
      <name val="Times New Roman"/>
      <family val="2"/>
    </font>
    <font>
      <sz val="12"/>
      <color rgb="FF9C0006"/>
      <name val="Times New Roman"/>
      <family val="2"/>
    </font>
    <font>
      <i/>
      <sz val="12"/>
      <color rgb="FF7F7F7F"/>
      <name val="Times New Roman"/>
      <family val="2"/>
    </font>
    <font>
      <sz val="12"/>
      <color rgb="FF006100"/>
      <name val="Times New Roman"/>
      <family val="2"/>
    </font>
    <font>
      <sz val="12"/>
      <color rgb="FF3F3F76"/>
      <name val="Times New Roman"/>
      <family val="2"/>
    </font>
    <font>
      <sz val="12"/>
      <color rgb="FFFA7D00"/>
      <name val="Times New Roman"/>
      <family val="2"/>
    </font>
    <font>
      <b/>
      <sz val="12"/>
      <color theme="0"/>
      <name val="Times New Roman"/>
      <family val="2"/>
    </font>
    <font>
      <sz val="12"/>
      <color rgb="FF9C6500"/>
      <name val="Times New Roman"/>
      <family val="2"/>
    </font>
    <font>
      <b/>
      <sz val="15"/>
      <color theme="3"/>
      <name val="Times New Roman"/>
      <family val="2"/>
    </font>
    <font>
      <b/>
      <sz val="13"/>
      <color theme="3"/>
      <name val="Times New Roman"/>
      <family val="2"/>
    </font>
    <font>
      <b/>
      <sz val="11"/>
      <color theme="3"/>
      <name val="Times New Roman"/>
      <family val="2"/>
    </font>
    <font>
      <sz val="18"/>
      <color theme="3"/>
      <name val="Calibri Light"/>
      <family val="2"/>
    </font>
    <font>
      <b/>
      <sz val="12"/>
      <color theme="1"/>
      <name val="Times New Roman"/>
      <family val="2"/>
    </font>
    <font>
      <b/>
      <sz val="12"/>
      <color rgb="FF3F3F3F"/>
      <name val="Times New Roman"/>
      <family val="2"/>
    </font>
    <font>
      <sz val="12"/>
      <color rgb="FFFF0000"/>
      <name val="Times New Roman"/>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4" fillId="0" borderId="0" applyNumberFormat="0" applyFill="0" applyBorder="0" applyAlignment="0" applyProtection="0"/>
    <xf numFmtId="0" fontId="37" fillId="20" borderId="1" applyNumberFormat="0" applyAlignment="0" applyProtection="0"/>
    <xf numFmtId="0" fontId="38" fillId="21" borderId="0" applyNumberFormat="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3" fillId="0" borderId="0" applyNumberFormat="0" applyFill="0" applyBorder="0" applyAlignment="0" applyProtection="0"/>
    <xf numFmtId="0" fontId="41" fillId="23" borderId="1" applyNumberFormat="0" applyAlignment="0" applyProtection="0"/>
    <xf numFmtId="0" fontId="42" fillId="0" borderId="2" applyNumberFormat="0" applyFill="0" applyAlignment="0" applyProtection="0"/>
    <xf numFmtId="43" fontId="0" fillId="0" borderId="0" applyFont="0" applyFill="0" applyBorder="0" applyAlignment="0" applyProtection="0"/>
    <xf numFmtId="0" fontId="43" fillId="24" borderId="3" applyNumberFormat="0" applyAlignment="0" applyProtection="0"/>
    <xf numFmtId="0" fontId="0" fillId="25" borderId="4" applyNumberFormat="0" applyFont="0" applyAlignment="0" applyProtection="0"/>
    <xf numFmtId="0" fontId="44" fillId="26"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41" fontId="0" fillId="0" borderId="0" applyFont="0" applyFill="0" applyBorder="0" applyAlignment="0" applyProtection="0"/>
    <xf numFmtId="0" fontId="50" fillId="20" borderId="9" applyNumberFormat="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cellStyleXfs>
  <cellXfs count="3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xf>
    <xf numFmtId="0" fontId="2" fillId="0" borderId="11" xfId="0" applyFont="1" applyBorder="1" applyAlignment="1">
      <alignment/>
    </xf>
    <xf numFmtId="9" fontId="2" fillId="0" borderId="0" xfId="0" applyNumberFormat="1" applyFont="1" applyAlignment="1">
      <alignment/>
    </xf>
    <xf numFmtId="2" fontId="2" fillId="0" borderId="0" xfId="0" applyNumberFormat="1" applyFont="1" applyAlignment="1">
      <alignment/>
    </xf>
    <xf numFmtId="2" fontId="5" fillId="0" borderId="0" xfId="0" applyNumberFormat="1" applyFont="1" applyAlignment="1">
      <alignment/>
    </xf>
    <xf numFmtId="1" fontId="6" fillId="0" borderId="0" xfId="0" applyNumberFormat="1" applyFont="1" applyAlignment="1">
      <alignment/>
    </xf>
    <xf numFmtId="3" fontId="2" fillId="0" borderId="0" xfId="0" applyNumberFormat="1" applyFont="1" applyAlignment="1">
      <alignment/>
    </xf>
    <xf numFmtId="3" fontId="2" fillId="0" borderId="0" xfId="0" applyNumberFormat="1" applyFont="1" applyAlignment="1">
      <alignment horizontal="center"/>
    </xf>
    <xf numFmtId="3" fontId="2" fillId="0" borderId="10" xfId="0" applyNumberFormat="1" applyFont="1" applyBorder="1" applyAlignment="1">
      <alignment horizontal="right"/>
    </xf>
    <xf numFmtId="0" fontId="2" fillId="0" borderId="0" xfId="0" applyFont="1" applyAlignment="1">
      <alignment horizontal="right"/>
    </xf>
    <xf numFmtId="3" fontId="2" fillId="0" borderId="0" xfId="0" applyNumberFormat="1" applyFont="1" applyAlignment="1">
      <alignment horizontal="right"/>
    </xf>
    <xf numFmtId="3" fontId="2" fillId="0" borderId="11" xfId="0" applyNumberFormat="1" applyFont="1" applyBorder="1" applyAlignment="1">
      <alignment horizontal="right"/>
    </xf>
    <xf numFmtId="3" fontId="7" fillId="0" borderId="0" xfId="0" applyNumberFormat="1" applyFont="1" applyAlignment="1">
      <alignment horizontal="right"/>
    </xf>
    <xf numFmtId="4" fontId="7" fillId="0" borderId="0" xfId="0" applyNumberFormat="1" applyFont="1" applyAlignment="1">
      <alignment horizontal="right"/>
    </xf>
    <xf numFmtId="0" fontId="7" fillId="0" borderId="0" xfId="0" applyFont="1" applyAlignment="1">
      <alignment horizontal="right"/>
    </xf>
    <xf numFmtId="0" fontId="8" fillId="0" borderId="0" xfId="0" applyFont="1" applyAlignment="1">
      <alignment/>
    </xf>
    <xf numFmtId="2" fontId="2" fillId="0" borderId="10" xfId="0" applyNumberFormat="1" applyFont="1" applyBorder="1" applyAlignment="1">
      <alignment horizontal="right"/>
    </xf>
    <xf numFmtId="1" fontId="7" fillId="0" borderId="0" xfId="0" applyNumberFormat="1" applyFont="1" applyAlignment="1">
      <alignment horizontal="right"/>
    </xf>
    <xf numFmtId="1" fontId="7" fillId="0" borderId="10" xfId="0" applyNumberFormat="1" applyFont="1" applyBorder="1" applyAlignment="1">
      <alignment horizontal="right"/>
    </xf>
    <xf numFmtId="2" fontId="2" fillId="0" borderId="0" xfId="0" applyNumberFormat="1" applyFont="1" applyAlignment="1">
      <alignment horizontal="right"/>
    </xf>
    <xf numFmtId="0" fontId="7" fillId="0" borderId="0" xfId="0" applyFont="1" applyAlignment="1">
      <alignment/>
    </xf>
    <xf numFmtId="0" fontId="2" fillId="0" borderId="12" xfId="0" applyFont="1" applyBorder="1" applyAlignment="1">
      <alignment/>
    </xf>
    <xf numFmtId="1" fontId="7" fillId="0" borderId="12" xfId="0" applyNumberFormat="1" applyFont="1" applyBorder="1" applyAlignment="1">
      <alignment horizontal="right"/>
    </xf>
    <xf numFmtId="0" fontId="11" fillId="0" borderId="0" xfId="0" applyFont="1" applyAlignment="1">
      <alignment/>
    </xf>
    <xf numFmtId="188" fontId="2" fillId="0" borderId="0" xfId="0" applyNumberFormat="1" applyFont="1" applyAlignment="1">
      <alignment/>
    </xf>
    <xf numFmtId="0" fontId="2" fillId="0" borderId="13" xfId="0" applyFont="1" applyBorder="1" applyAlignment="1">
      <alignment/>
    </xf>
    <xf numFmtId="3" fontId="2" fillId="0" borderId="0" xfId="0" applyNumberFormat="1" applyFont="1" applyBorder="1" applyAlignment="1">
      <alignment horizontal="right"/>
    </xf>
    <xf numFmtId="0" fontId="2" fillId="0" borderId="0" xfId="0" applyFont="1" applyBorder="1" applyAlignment="1">
      <alignment/>
    </xf>
    <xf numFmtId="0" fontId="2" fillId="0" borderId="10" xfId="0" applyFont="1" applyBorder="1" applyAlignment="1">
      <alignment horizontal="right"/>
    </xf>
    <xf numFmtId="188" fontId="2" fillId="0" borderId="11" xfId="0" applyNumberFormat="1" applyFont="1" applyBorder="1" applyAlignment="1">
      <alignment/>
    </xf>
    <xf numFmtId="3" fontId="7" fillId="0" borderId="0" xfId="0" applyNumberFormat="1" applyFont="1" applyAlignment="1">
      <alignment/>
    </xf>
    <xf numFmtId="3" fontId="2" fillId="0" borderId="0" xfId="0" applyNumberFormat="1" applyFont="1" applyAlignment="1">
      <alignment horizontal="center"/>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 8.1'!#REF!</c:f>
              <c:strCach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'Figur 8.1'!#REF!</c:f>
              <c:numCache>
                <c:ptCount val="21"/>
                <c:pt idx="0">
                  <c:v>10</c:v>
                </c:pt>
                <c:pt idx="1">
                  <c:v>9.215724413746972</c:v>
                </c:pt>
                <c:pt idx="2">
                  <c:v>8.461829589394313</c:v>
                </c:pt>
                <c:pt idx="3">
                  <c:v>7.73678722248296</c:v>
                </c:pt>
                <c:pt idx="4">
                  <c:v>7.039161794054827</c:v>
                </c:pt>
                <c:pt idx="5">
                  <c:v>6.367604033298882</c:v>
                </c:pt>
                <c:pt idx="6">
                  <c:v>5.720844901597246</c:v>
                </c:pt>
                <c:pt idx="7">
                  <c:v>5.097690051711403</c:v>
                </c:pt>
                <c:pt idx="8">
                  <c:v>4.497014720354656</c:v>
                </c:pt>
                <c:pt idx="9">
                  <c:v>3.9177590164269667</c:v>
                </c:pt>
                <c:pt idx="10">
                  <c:v>3.3589235707943423</c:v>
                </c:pt>
                <c:pt idx="11">
                  <c:v>2.819565516727245</c:v>
                </c:pt>
                <c:pt idx="12">
                  <c:v>2.298794773011238</c:v>
                </c:pt>
                <c:pt idx="13">
                  <c:v>1.795770604346064</c:v>
                </c:pt>
                <c:pt idx="14">
                  <c:v>1.309698435989155</c:v>
                </c:pt>
                <c:pt idx="15">
                  <c:v>0.8398269017049032</c:v>
                </c:pt>
                <c:pt idx="16">
                  <c:v>0.38544510597627024</c:v>
                </c:pt>
                <c:pt idx="17">
                  <c:v>-0.05411991685454254</c:v>
                </c:pt>
                <c:pt idx="18">
                  <c:v>-0.4795055623084927</c:v>
                </c:pt>
                <c:pt idx="19">
                  <c:v>-0.8913158487535853</c:v>
                </c:pt>
                <c:pt idx="20">
                  <c:v>-1.2901234567901234</c:v>
                </c:pt>
              </c:numCache>
            </c:numRef>
          </c:val>
          <c:smooth val="0"/>
        </c:ser>
        <c:marker val="1"/>
        <c:axId val="24229949"/>
        <c:axId val="16742950"/>
      </c:lineChart>
      <c:catAx>
        <c:axId val="24229949"/>
        <c:scaling>
          <c:orientation val="minMax"/>
        </c:scaling>
        <c:axPos val="b"/>
        <c:title>
          <c:tx>
            <c:rich>
              <a:bodyPr vert="horz" rot="0" anchor="ctr"/>
              <a:lstStyle/>
              <a:p>
                <a:pPr algn="ctr">
                  <a:defRPr/>
                </a:pPr>
                <a:r>
                  <a:rPr lang="en-US" cap="none" sz="150" b="0" i="0" u="none" baseline="0">
                    <a:solidFill>
                      <a:srgbClr val="000000"/>
                    </a:solidFill>
                  </a:rPr>
                  <a:t>Kapitalkostnad, %</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6742950"/>
        <c:crosses val="autoZero"/>
        <c:auto val="1"/>
        <c:lblOffset val="100"/>
        <c:tickLblSkip val="2"/>
        <c:noMultiLvlLbl val="0"/>
      </c:catAx>
      <c:valAx>
        <c:axId val="16742950"/>
        <c:scaling>
          <c:orientation val="minMax"/>
        </c:scaling>
        <c:axPos val="l"/>
        <c:title>
          <c:tx>
            <c:rich>
              <a:bodyPr vert="horz" rot="-5400000" anchor="ctr"/>
              <a:lstStyle/>
              <a:p>
                <a:pPr algn="ctr">
                  <a:defRPr/>
                </a:pPr>
                <a:r>
                  <a:rPr lang="en-US" cap="none" sz="150" b="0" i="0" u="none" baseline="0">
                    <a:solidFill>
                      <a:srgbClr val="000000"/>
                    </a:solidFill>
                  </a:rPr>
                  <a:t>Nåverdi (mill. kr)</a:t>
                </a:r>
              </a:p>
            </c:rich>
          </c:tx>
          <c:layout/>
          <c:overlay val="0"/>
          <c:spPr>
            <a:noFill/>
            <a:ln>
              <a:noFill/>
            </a:ln>
          </c:spPr>
        </c:title>
        <c:delete val="0"/>
        <c:numFmt formatCode="#,##0" sourceLinked="0"/>
        <c:majorTickMark val="out"/>
        <c:minorTickMark val="none"/>
        <c:tickLblPos val="nextTo"/>
        <c:spPr>
          <a:ln w="3175">
            <a:solidFill>
              <a:srgbClr val="000000"/>
            </a:solidFill>
          </a:ln>
        </c:spPr>
        <c:crossAx val="24229949"/>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5"/>
          <c:y val="0.0375"/>
          <c:w val="0.6805"/>
          <c:h val="0.834"/>
        </c:manualLayout>
      </c:layout>
      <c:lineChart>
        <c:grouping val="standard"/>
        <c:varyColors val="0"/>
        <c:ser>
          <c:idx val="0"/>
          <c:order val="0"/>
          <c:tx>
            <c:strRef>
              <c:f>'Figur 8.1'!$A$4</c:f>
              <c:strCache>
                <c:ptCount val="1"/>
                <c:pt idx="0">
                  <c:v>Lav gjeld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8.1'!$B$6:$C$6</c:f>
              <c:numCache/>
            </c:numRef>
          </c:cat>
          <c:val>
            <c:numRef>
              <c:f>'Figur 8.1'!$B$4:$C$4</c:f>
              <c:numCache/>
            </c:numRef>
          </c:val>
          <c:smooth val="0"/>
        </c:ser>
        <c:ser>
          <c:idx val="1"/>
          <c:order val="1"/>
          <c:tx>
            <c:strRef>
              <c:f>'Figur 8.1'!$A$5</c:f>
              <c:strCache>
                <c:ptCount val="1"/>
                <c:pt idx="0">
                  <c:v>Høy gjeld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8.1'!$B$6:$C$6</c:f>
              <c:numCache/>
            </c:numRef>
          </c:cat>
          <c:val>
            <c:numRef>
              <c:f>'Figur 8.1'!$B$5:$C$5</c:f>
              <c:numCache/>
            </c:numRef>
          </c:val>
          <c:smooth val="0"/>
        </c:ser>
        <c:marker val="1"/>
        <c:axId val="16468823"/>
        <c:axId val="14001680"/>
      </c:lineChart>
      <c:catAx>
        <c:axId val="16468823"/>
        <c:scaling>
          <c:orientation val="minMax"/>
        </c:scaling>
        <c:axPos val="b"/>
        <c:title>
          <c:tx>
            <c:rich>
              <a:bodyPr vert="horz" rot="0" anchor="ctr"/>
              <a:lstStyle/>
              <a:p>
                <a:pPr algn="ctr">
                  <a:defRPr/>
                </a:pPr>
                <a:r>
                  <a:rPr lang="en-US" cap="none" sz="1000" b="0" i="0" u="none" baseline="0">
                    <a:solidFill>
                      <a:srgbClr val="000000"/>
                    </a:solidFill>
                  </a:rPr>
                  <a:t>Kontantstrøm fra driften (mill. kr)</a:t>
                </a:r>
              </a:p>
            </c:rich>
          </c:tx>
          <c:layout>
            <c:manualLayout>
              <c:xMode val="factor"/>
              <c:yMode val="factor"/>
              <c:x val="-0.013"/>
              <c:y val="0.01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001680"/>
        <c:crosses val="autoZero"/>
        <c:auto val="1"/>
        <c:lblOffset val="100"/>
        <c:tickLblSkip val="1"/>
        <c:noMultiLvlLbl val="0"/>
      </c:catAx>
      <c:valAx>
        <c:axId val="14001680"/>
        <c:scaling>
          <c:orientation val="minMax"/>
          <c:max val="200"/>
        </c:scaling>
        <c:axPos val="l"/>
        <c:title>
          <c:tx>
            <c:rich>
              <a:bodyPr vert="horz" rot="-5400000" anchor="ctr"/>
              <a:lstStyle/>
              <a:p>
                <a:pPr algn="ctr">
                  <a:defRPr/>
                </a:pPr>
                <a:r>
                  <a:rPr lang="en-US" cap="none" sz="1000" b="0" i="0" u="none" baseline="0">
                    <a:solidFill>
                      <a:srgbClr val="000000"/>
                    </a:solidFill>
                  </a:rPr>
                  <a:t>EK-inntjening (i øre) pr. investert EK-krone</a:t>
                </a:r>
              </a:p>
            </c:rich>
          </c:tx>
          <c:layout>
            <c:manualLayout>
              <c:xMode val="factor"/>
              <c:yMode val="factor"/>
              <c:x val="0.002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468823"/>
        <c:crossesAt val="1"/>
        <c:crossBetween val="midCat"/>
        <c:dispUnits/>
        <c:majorUnit val="40"/>
      </c:valAx>
      <c:spPr>
        <a:noFill/>
        <a:ln>
          <a:noFill/>
        </a:ln>
      </c:spPr>
    </c:plotArea>
    <c:legend>
      <c:legendPos val="r"/>
      <c:layout>
        <c:manualLayout>
          <c:xMode val="edge"/>
          <c:yMode val="edge"/>
          <c:x val="0.81025"/>
          <c:y val="0.336"/>
          <c:w val="0.18225"/>
          <c:h val="0.33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825"/>
          <c:w val="0.936"/>
          <c:h val="0.8185"/>
        </c:manualLayout>
      </c:layout>
      <c:lineChart>
        <c:grouping val="standard"/>
        <c:varyColors val="0"/>
        <c:ser>
          <c:idx val="0"/>
          <c:order val="0"/>
          <c:tx>
            <c:strRef>
              <c:f>'Figur 8.2'!$B$12</c:f>
              <c:strCache>
                <c:ptCount val="1"/>
                <c:pt idx="0">
                  <c:v>Egenkapitalmetoden</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8.2'!$A$13:$A$21</c:f>
              <c:numCache/>
            </c:numRef>
          </c:cat>
          <c:val>
            <c:numRef>
              <c:f>'Figur 8.2'!$B$13:$B$21</c:f>
              <c:numCache/>
            </c:numRef>
          </c:val>
          <c:smooth val="0"/>
        </c:ser>
        <c:ser>
          <c:idx val="1"/>
          <c:order val="1"/>
          <c:tx>
            <c:strRef>
              <c:f>'Figur 8.2'!$C$12</c:f>
              <c:strCache>
                <c:ptCount val="1"/>
                <c:pt idx="0">
                  <c:v>Totalkapitalmetoden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8.2'!$A$13:$A$21</c:f>
              <c:numCache/>
            </c:numRef>
          </c:cat>
          <c:val>
            <c:numRef>
              <c:f>'Figur 8.2'!$C$13:$C$21</c:f>
              <c:numCache/>
            </c:numRef>
          </c:val>
          <c:smooth val="0"/>
        </c:ser>
        <c:ser>
          <c:idx val="2"/>
          <c:order val="2"/>
          <c:tx>
            <c:strRef>
              <c:f>'Figur 8.2'!$D$12</c:f>
              <c:strCache>
                <c:ptCount val="1"/>
                <c:pt idx="0">
                  <c:v>Nåverdi ved valgte kapitalkostnader</c:v>
                </c:pt>
              </c:strCache>
            </c:strRef>
          </c:tx>
          <c:spPr>
            <a:ln w="254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8.2'!$A$13:$A$21</c:f>
              <c:numCache/>
            </c:numRef>
          </c:cat>
          <c:val>
            <c:numRef>
              <c:f>'Figur 8.2'!$D$13:$D$21</c:f>
              <c:numCache/>
            </c:numRef>
          </c:val>
          <c:smooth val="0"/>
        </c:ser>
        <c:marker val="1"/>
        <c:axId val="58906257"/>
        <c:axId val="60394266"/>
      </c:lineChart>
      <c:catAx>
        <c:axId val="58906257"/>
        <c:scaling>
          <c:orientation val="minMax"/>
        </c:scaling>
        <c:axPos val="b"/>
        <c:title>
          <c:tx>
            <c:rich>
              <a:bodyPr vert="horz" rot="0" anchor="ctr"/>
              <a:lstStyle/>
              <a:p>
                <a:pPr algn="ctr">
                  <a:defRPr/>
                </a:pPr>
                <a:r>
                  <a:rPr lang="en-US" cap="none" sz="1000" b="0" i="0" u="none" baseline="0">
                    <a:solidFill>
                      <a:srgbClr val="333333"/>
                    </a:solidFill>
                  </a:rPr>
                  <a:t>Kapitalkostnad (%)</a:t>
                </a:r>
              </a:p>
            </c:rich>
          </c:tx>
          <c:layout>
            <c:manualLayout>
              <c:xMode val="factor"/>
              <c:yMode val="factor"/>
              <c:x val="0.02425"/>
              <c:y val="0"/>
            </c:manualLayout>
          </c:layout>
          <c:overlay val="0"/>
          <c:spPr>
            <a:noFill/>
            <a:ln>
              <a:noFill/>
            </a:ln>
          </c:spPr>
        </c:title>
        <c:delete val="0"/>
        <c:numFmt formatCode="General" sourceLinked="1"/>
        <c:majorTickMark val="out"/>
        <c:minorTickMark val="none"/>
        <c:tickLblPos val="nextTo"/>
        <c:spPr>
          <a:ln w="3175">
            <a:solidFill>
              <a:srgbClr val="33CCCC"/>
            </a:solidFill>
          </a:ln>
        </c:spPr>
        <c:txPr>
          <a:bodyPr vert="horz" rot="0"/>
          <a:lstStyle/>
          <a:p>
            <a:pPr>
              <a:defRPr lang="en-US" cap="none" sz="900" b="0" i="0" u="none" baseline="0">
                <a:solidFill>
                  <a:srgbClr val="333333"/>
                </a:solidFill>
              </a:defRPr>
            </a:pPr>
          </a:p>
        </c:txPr>
        <c:crossAx val="60394266"/>
        <c:crosses val="autoZero"/>
        <c:auto val="1"/>
        <c:lblOffset val="100"/>
        <c:tickLblSkip val="1"/>
        <c:noMultiLvlLbl val="0"/>
      </c:catAx>
      <c:valAx>
        <c:axId val="60394266"/>
        <c:scaling>
          <c:orientation val="minMax"/>
          <c:max val="5000"/>
          <c:min val="-2000"/>
        </c:scaling>
        <c:axPos val="l"/>
        <c:title>
          <c:tx>
            <c:rich>
              <a:bodyPr vert="horz" rot="-5400000" anchor="ctr"/>
              <a:lstStyle/>
              <a:p>
                <a:pPr algn="ctr">
                  <a:defRPr/>
                </a:pPr>
                <a:r>
                  <a:rPr lang="en-US" cap="none" sz="1000" b="0" i="0" u="none" baseline="0">
                    <a:solidFill>
                      <a:srgbClr val="333333"/>
                    </a:solidFill>
                  </a:rPr>
                  <a:t>Nåverdi (tusen kr.)</a:t>
                </a:r>
              </a:p>
            </c:rich>
          </c:tx>
          <c:layout>
            <c:manualLayout>
              <c:xMode val="factor"/>
              <c:yMode val="factor"/>
              <c:x val="-0.011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33CCCC"/>
            </a:solidFill>
          </a:ln>
        </c:spPr>
        <c:txPr>
          <a:bodyPr/>
          <a:lstStyle/>
          <a:p>
            <a:pPr>
              <a:defRPr lang="en-US" cap="none" sz="900" b="0" i="0" u="none" baseline="0">
                <a:solidFill>
                  <a:srgbClr val="333333"/>
                </a:solidFill>
              </a:defRPr>
            </a:pPr>
          </a:p>
        </c:txPr>
        <c:crossAx val="58906257"/>
        <c:crossesAt val="1"/>
        <c:crossBetween val="midCat"/>
        <c:dispUnits/>
      </c:valAx>
      <c:spPr>
        <a:noFill/>
        <a:ln>
          <a:noFill/>
        </a:ln>
      </c:spPr>
    </c:plotArea>
    <c:legend>
      <c:legendPos val="b"/>
      <c:layout>
        <c:manualLayout>
          <c:xMode val="edge"/>
          <c:yMode val="edge"/>
          <c:x val="0.04175"/>
          <c:y val="0.8965"/>
          <c:w val="0.9115"/>
          <c:h val="0.0822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0</xdr:row>
      <xdr:rowOff>0</xdr:rowOff>
    </xdr:from>
    <xdr:to>
      <xdr:col>22</xdr:col>
      <xdr:colOff>47625</xdr:colOff>
      <xdr:row>0</xdr:row>
      <xdr:rowOff>0</xdr:rowOff>
    </xdr:to>
    <xdr:graphicFrame>
      <xdr:nvGraphicFramePr>
        <xdr:cNvPr id="1" name="Chart 2"/>
        <xdr:cNvGraphicFramePr/>
      </xdr:nvGraphicFramePr>
      <xdr:xfrm>
        <a:off x="5915025" y="0"/>
        <a:ext cx="96107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7</xdr:row>
      <xdr:rowOff>57150</xdr:rowOff>
    </xdr:from>
    <xdr:to>
      <xdr:col>2</xdr:col>
      <xdr:colOff>914400</xdr:colOff>
      <xdr:row>22</xdr:row>
      <xdr:rowOff>123825</xdr:rowOff>
    </xdr:to>
    <xdr:graphicFrame>
      <xdr:nvGraphicFramePr>
        <xdr:cNvPr id="2" name="Chart 3"/>
        <xdr:cNvGraphicFramePr/>
      </xdr:nvGraphicFramePr>
      <xdr:xfrm>
        <a:off x="9525" y="1209675"/>
        <a:ext cx="3848100" cy="2495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114300</xdr:rowOff>
    </xdr:from>
    <xdr:to>
      <xdr:col>4</xdr:col>
      <xdr:colOff>981075</xdr:colOff>
      <xdr:row>38</xdr:row>
      <xdr:rowOff>104775</xdr:rowOff>
    </xdr:to>
    <xdr:graphicFrame>
      <xdr:nvGraphicFramePr>
        <xdr:cNvPr id="1" name="Chart 1"/>
        <xdr:cNvGraphicFramePr/>
      </xdr:nvGraphicFramePr>
      <xdr:xfrm>
        <a:off x="57150" y="3524250"/>
        <a:ext cx="6010275" cy="2752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6"/>
  <sheetViews>
    <sheetView zoomScale="140" zoomScaleNormal="140" zoomScalePageLayoutView="0" workbookViewId="0" topLeftCell="A1">
      <selection activeCell="A1" sqref="A1"/>
    </sheetView>
  </sheetViews>
  <sheetFormatPr defaultColWidth="9.140625" defaultRowHeight="12.75"/>
  <cols>
    <col min="1" max="1" width="30.00390625" style="1" customWidth="1"/>
    <col min="2" max="2" width="14.140625" style="22" customWidth="1"/>
    <col min="3" max="3" width="14.28125" style="22" customWidth="1"/>
    <col min="4" max="5" width="9.140625" style="6" customWidth="1"/>
    <col min="6" max="6" width="9.140625" style="7" customWidth="1"/>
    <col min="7" max="7" width="9.140625" style="8" customWidth="1"/>
    <col min="8" max="11" width="9.140625" style="6" customWidth="1"/>
    <col min="12" max="16384" width="9.140625" style="1" customWidth="1"/>
  </cols>
  <sheetData>
    <row r="1" ht="12.75">
      <c r="A1" s="23" t="s">
        <v>30</v>
      </c>
    </row>
    <row r="2" ht="12.75">
      <c r="A2" s="23"/>
    </row>
    <row r="3" spans="1:3" ht="12.75">
      <c r="A3" s="3"/>
      <c r="B3" s="19" t="s">
        <v>2</v>
      </c>
      <c r="C3" s="19" t="s">
        <v>1</v>
      </c>
    </row>
    <row r="4" spans="1:3" ht="12.75">
      <c r="A4" s="1" t="s">
        <v>3</v>
      </c>
      <c r="B4" s="20">
        <v>6</v>
      </c>
      <c r="C4" s="20">
        <v>66</v>
      </c>
    </row>
    <row r="5" spans="1:3" ht="12.75">
      <c r="A5" s="3" t="s">
        <v>4</v>
      </c>
      <c r="B5" s="21">
        <v>0</v>
      </c>
      <c r="C5" s="21">
        <v>160</v>
      </c>
    </row>
    <row r="6" spans="1:3" ht="13.5" thickBot="1">
      <c r="A6" s="24" t="s">
        <v>24</v>
      </c>
      <c r="B6" s="25">
        <v>9</v>
      </c>
      <c r="C6" s="25">
        <v>30</v>
      </c>
    </row>
    <row r="7" ht="13.5" thickTop="1"/>
  </sheetData>
  <sheetProtection/>
  <printOptions/>
  <pageMargins left="0.75" right="0.75" top="1" bottom="1"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F26"/>
  <sheetViews>
    <sheetView zoomScale="140" zoomScaleNormal="140" zoomScalePageLayoutView="0" workbookViewId="0" topLeftCell="A1">
      <selection activeCell="A1" sqref="A1"/>
    </sheetView>
  </sheetViews>
  <sheetFormatPr defaultColWidth="9.140625" defaultRowHeight="12.75"/>
  <cols>
    <col min="1" max="1" width="12.57421875" style="1" customWidth="1"/>
    <col min="2" max="2" width="17.421875" style="1" customWidth="1"/>
    <col min="3" max="3" width="18.140625" style="1" customWidth="1"/>
    <col min="4" max="4" width="28.140625" style="1" customWidth="1"/>
    <col min="5" max="5" width="28.00390625" style="1" customWidth="1"/>
    <col min="6" max="6" width="29.28125" style="1" customWidth="1"/>
    <col min="7" max="16384" width="9.140625" style="1" customWidth="1"/>
  </cols>
  <sheetData>
    <row r="1" ht="12.75">
      <c r="A1" s="23" t="s">
        <v>30</v>
      </c>
    </row>
    <row r="2" ht="12.75">
      <c r="A2" s="23"/>
    </row>
    <row r="3" ht="12.75"/>
    <row r="4" ht="12.75">
      <c r="A4" s="26" t="s">
        <v>31</v>
      </c>
    </row>
    <row r="5" spans="1:2" ht="12.75">
      <c r="A5" s="12" t="s">
        <v>16</v>
      </c>
      <c r="B5" s="12" t="s">
        <v>19</v>
      </c>
    </row>
    <row r="6" spans="1:2" ht="12.75">
      <c r="A6" s="33">
        <v>-8000</v>
      </c>
      <c r="B6" s="33">
        <v>-20000</v>
      </c>
    </row>
    <row r="7" spans="1:2" ht="12.75">
      <c r="A7" s="33">
        <v>4755</v>
      </c>
      <c r="B7" s="33">
        <v>9000</v>
      </c>
    </row>
    <row r="8" spans="1:2" ht="12.75">
      <c r="A8" s="33">
        <v>3704</v>
      </c>
      <c r="B8" s="33">
        <v>8000</v>
      </c>
    </row>
    <row r="9" spans="1:2" ht="12.75">
      <c r="A9" s="33">
        <v>2650</v>
      </c>
      <c r="B9" s="33">
        <v>7000</v>
      </c>
    </row>
    <row r="11" ht="12.75">
      <c r="A11" s="26" t="s">
        <v>32</v>
      </c>
    </row>
    <row r="12" spans="1:4" ht="12.75">
      <c r="A12" s="31" t="s">
        <v>22</v>
      </c>
      <c r="B12" s="31" t="s">
        <v>21</v>
      </c>
      <c r="C12" s="31" t="s">
        <v>20</v>
      </c>
      <c r="D12" s="31" t="s">
        <v>23</v>
      </c>
    </row>
    <row r="13" spans="2:6" ht="12.75">
      <c r="B13" s="27">
        <f>$A$6+NPV(F13/100,$A$7:$A$9)</f>
        <v>3109</v>
      </c>
      <c r="C13" s="27">
        <f>$B$6+NPV(F13/100,B$7:B$9)</f>
        <v>4000</v>
      </c>
      <c r="D13" s="27">
        <v>1400</v>
      </c>
      <c r="F13" s="1">
        <v>0</v>
      </c>
    </row>
    <row r="14" spans="1:4" ht="12.75">
      <c r="A14" s="1">
        <v>2</v>
      </c>
      <c r="B14" s="27">
        <f aca="true" t="shared" si="0" ref="B14:B21">$A$6+NPV(A14/100,$A$7:$A$9)</f>
        <v>2719.0880581375186</v>
      </c>
      <c r="C14" s="27">
        <f aca="true" t="shared" si="1" ref="C14:C21">$B$6+NPV(A14/100,B$7:B$9)</f>
        <v>3109.1360034979007</v>
      </c>
      <c r="D14" s="27">
        <f>D13</f>
        <v>1400</v>
      </c>
    </row>
    <row r="15" spans="1:4" ht="12.75">
      <c r="A15" s="1">
        <v>4</v>
      </c>
      <c r="B15" s="27">
        <f t="shared" si="0"/>
        <v>2352.5119481110596</v>
      </c>
      <c r="C15" s="27">
        <f t="shared" si="1"/>
        <v>2273.270368684567</v>
      </c>
      <c r="D15" s="27">
        <f aca="true" t="shared" si="2" ref="D15:D21">D14</f>
        <v>1400</v>
      </c>
    </row>
    <row r="16" spans="1:4" ht="12.75">
      <c r="A16" s="1">
        <v>6</v>
      </c>
      <c r="B16" s="27">
        <f t="shared" si="0"/>
        <v>2007.3869704521167</v>
      </c>
      <c r="C16" s="27">
        <f t="shared" si="1"/>
        <v>1487.8725390758773</v>
      </c>
      <c r="D16" s="27">
        <f t="shared" si="2"/>
        <v>1400</v>
      </c>
    </row>
    <row r="17" spans="1:4" ht="12.75">
      <c r="A17" s="1">
        <v>8</v>
      </c>
      <c r="B17" s="27">
        <f t="shared" si="0"/>
        <v>1682.0162068790323</v>
      </c>
      <c r="C17" s="27">
        <f t="shared" si="1"/>
        <v>748.8695828887867</v>
      </c>
      <c r="D17" s="27">
        <f t="shared" si="2"/>
        <v>1400</v>
      </c>
    </row>
    <row r="18" spans="1:4" ht="12.75">
      <c r="A18" s="1">
        <v>10</v>
      </c>
      <c r="B18" s="27">
        <f t="shared" si="0"/>
        <v>1374.8685199098418</v>
      </c>
      <c r="C18" s="27">
        <f t="shared" si="1"/>
        <v>52.59203606310621</v>
      </c>
      <c r="D18" s="27">
        <f t="shared" si="2"/>
        <v>1400</v>
      </c>
    </row>
    <row r="19" spans="1:4" ht="12.75">
      <c r="A19" s="1">
        <v>12</v>
      </c>
      <c r="B19" s="27">
        <f t="shared" si="0"/>
        <v>1084.5594934402307</v>
      </c>
      <c r="C19" s="27">
        <f t="shared" si="1"/>
        <v>-604.2729591836796</v>
      </c>
      <c r="D19" s="27">
        <f t="shared" si="2"/>
        <v>1400</v>
      </c>
    </row>
    <row r="20" spans="1:4" ht="12.75">
      <c r="A20" s="1">
        <v>14</v>
      </c>
      <c r="B20" s="27">
        <f t="shared" si="0"/>
        <v>809.8348749682755</v>
      </c>
      <c r="C20" s="27">
        <f t="shared" si="1"/>
        <v>-1224.7223167182383</v>
      </c>
      <c r="D20" s="27">
        <f t="shared" si="2"/>
        <v>1400</v>
      </c>
    </row>
    <row r="21" spans="1:4" ht="13.5" thickBot="1">
      <c r="A21" s="4">
        <v>16</v>
      </c>
      <c r="B21" s="32">
        <f t="shared" si="0"/>
        <v>549.5561523637716</v>
      </c>
      <c r="C21" s="32">
        <f t="shared" si="1"/>
        <v>-1811.4723850916344</v>
      </c>
      <c r="D21" s="32">
        <f t="shared" si="2"/>
        <v>1400</v>
      </c>
    </row>
    <row r="22" ht="13.5" thickTop="1"/>
    <row r="26" ht="12.75">
      <c r="E26" s="1" t="s">
        <v>0</v>
      </c>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K49"/>
  <sheetViews>
    <sheetView tabSelected="1" zoomScale="140" zoomScaleNormal="140" zoomScalePageLayoutView="0" workbookViewId="0" topLeftCell="A1">
      <selection activeCell="A1" sqref="A1"/>
    </sheetView>
  </sheetViews>
  <sheetFormatPr defaultColWidth="9.140625" defaultRowHeight="12.75"/>
  <cols>
    <col min="1" max="1" width="19.57421875" style="1" customWidth="1"/>
    <col min="2" max="2" width="10.57421875" style="2" customWidth="1"/>
    <col min="3" max="5" width="8.421875" style="2" customWidth="1"/>
    <col min="6" max="6" width="3.140625" style="1" customWidth="1"/>
    <col min="7" max="16384" width="9.140625" style="1" customWidth="1"/>
  </cols>
  <sheetData>
    <row r="1" ht="14.25">
      <c r="A1" s="18" t="s">
        <v>30</v>
      </c>
    </row>
    <row r="2" ht="14.25">
      <c r="A2" s="18"/>
    </row>
    <row r="3" spans="1:2" ht="12.75">
      <c r="A3" s="1" t="s">
        <v>5</v>
      </c>
      <c r="B3" s="15">
        <v>20000</v>
      </c>
    </row>
    <row r="4" spans="1:2" ht="12.75">
      <c r="A4" s="1" t="s">
        <v>8</v>
      </c>
      <c r="B4" s="16">
        <v>0.05</v>
      </c>
    </row>
    <row r="5" spans="1:2" ht="12.75">
      <c r="A5" s="1" t="s">
        <v>9</v>
      </c>
      <c r="B5" s="15">
        <v>12000</v>
      </c>
    </row>
    <row r="6" spans="1:2" ht="12.75">
      <c r="A6" s="1" t="s">
        <v>10</v>
      </c>
      <c r="B6" s="15">
        <v>3</v>
      </c>
    </row>
    <row r="7" spans="1:2" ht="12.75">
      <c r="A7" s="1" t="s">
        <v>14</v>
      </c>
      <c r="B7" s="17">
        <v>0.27</v>
      </c>
    </row>
    <row r="9" spans="1:5" ht="12.75">
      <c r="A9" s="1" t="s">
        <v>11</v>
      </c>
      <c r="B9" s="10">
        <f>-PMT(B4,B6,B5)</f>
        <v>4406.502775574941</v>
      </c>
      <c r="C9" s="10"/>
      <c r="D9" s="10"/>
      <c r="E9" s="10"/>
    </row>
    <row r="10" spans="2:5" ht="12.75">
      <c r="B10" s="34" t="s">
        <v>28</v>
      </c>
      <c r="C10" s="34"/>
      <c r="D10" s="34"/>
      <c r="E10" s="34"/>
    </row>
    <row r="11" spans="1:11" ht="12.75">
      <c r="A11" s="3"/>
      <c r="B11" s="11">
        <v>2015</v>
      </c>
      <c r="C11" s="11">
        <v>2016</v>
      </c>
      <c r="D11" s="11">
        <v>2017</v>
      </c>
      <c r="E11" s="11">
        <v>2018</v>
      </c>
      <c r="G11" s="1" t="s">
        <v>29</v>
      </c>
      <c r="K11" s="1" t="s">
        <v>0</v>
      </c>
    </row>
    <row r="12" spans="1:5" ht="12.75">
      <c r="A12" s="1" t="s">
        <v>26</v>
      </c>
      <c r="B12" s="12"/>
      <c r="C12" s="12"/>
      <c r="D12" s="12"/>
      <c r="E12" s="12"/>
    </row>
    <row r="13" spans="1:7" ht="12.75">
      <c r="A13" s="1" t="s">
        <v>27</v>
      </c>
      <c r="B13" s="13">
        <f>-B3</f>
        <v>-20000</v>
      </c>
      <c r="C13" s="13">
        <v>9000</v>
      </c>
      <c r="D13" s="13">
        <v>8000</v>
      </c>
      <c r="E13" s="13">
        <v>7000</v>
      </c>
      <c r="G13" s="5">
        <f>IRR(B13:E13)</f>
        <v>0.10155940434974631</v>
      </c>
    </row>
    <row r="14" spans="1:5" ht="12.75">
      <c r="A14" s="1" t="s">
        <v>6</v>
      </c>
      <c r="B14" s="13">
        <f>B5</f>
        <v>12000</v>
      </c>
      <c r="C14" s="13"/>
      <c r="D14" s="13"/>
      <c r="E14" s="13"/>
    </row>
    <row r="15" spans="1:5" ht="12.75">
      <c r="A15" s="1" t="s">
        <v>13</v>
      </c>
      <c r="B15" s="13"/>
      <c r="C15" s="13">
        <f>-C19*(1-$B$7)</f>
        <v>-438</v>
      </c>
      <c r="D15" s="13">
        <f>-D19*(1-$B$7)</f>
        <v>-299.0626486915147</v>
      </c>
      <c r="E15" s="13">
        <f>-E19*(1-$B$7)</f>
        <v>-153.17842981760512</v>
      </c>
    </row>
    <row r="16" spans="1:10" ht="12.75">
      <c r="A16" s="3" t="s">
        <v>7</v>
      </c>
      <c r="B16" s="11"/>
      <c r="C16" s="11">
        <f>-($B$9-C19)</f>
        <v>-3806.5027755749406</v>
      </c>
      <c r="D16" s="11">
        <f>-($B$9-D19)</f>
        <v>-3996.8279143536874</v>
      </c>
      <c r="E16" s="11">
        <f>-($B$9-E19)</f>
        <v>-4196.669310071372</v>
      </c>
      <c r="G16" s="9">
        <f>SUM(C16:E16)</f>
        <v>-12000</v>
      </c>
      <c r="J16" s="1" t="s">
        <v>0</v>
      </c>
    </row>
    <row r="17" spans="1:7" ht="12.75">
      <c r="A17" s="28" t="s">
        <v>15</v>
      </c>
      <c r="B17" s="29">
        <f>B13+B14</f>
        <v>-8000</v>
      </c>
      <c r="C17" s="29">
        <f>C13+C15+C16</f>
        <v>4755.497224425059</v>
      </c>
      <c r="D17" s="29">
        <f>D13+D15+D16</f>
        <v>3704.109436954798</v>
      </c>
      <c r="E17" s="29">
        <f>E13+E15+E16</f>
        <v>2650.1522601110228</v>
      </c>
      <c r="G17" s="5">
        <f>IRR(B17:E17)</f>
        <v>0.20607479889125524</v>
      </c>
    </row>
    <row r="18" spans="1:5" ht="12.75">
      <c r="A18" s="30" t="s">
        <v>17</v>
      </c>
      <c r="B18" s="29"/>
      <c r="C18" s="29"/>
      <c r="D18" s="29"/>
      <c r="E18" s="29"/>
    </row>
    <row r="19" spans="1:5" ht="12.75">
      <c r="A19" s="1" t="s">
        <v>25</v>
      </c>
      <c r="B19" s="13"/>
      <c r="C19" s="13">
        <f>B20*$B$4</f>
        <v>600</v>
      </c>
      <c r="D19" s="13">
        <f>C20*$B$4</f>
        <v>409.674861221253</v>
      </c>
      <c r="E19" s="13">
        <f>D20*$B$4</f>
        <v>209.83346550356865</v>
      </c>
    </row>
    <row r="20" spans="1:5" ht="13.5" thickBot="1">
      <c r="A20" s="4" t="s">
        <v>12</v>
      </c>
      <c r="B20" s="14">
        <f>B14</f>
        <v>12000</v>
      </c>
      <c r="C20" s="14">
        <f>B20+C16</f>
        <v>8193.49722442506</v>
      </c>
      <c r="D20" s="14">
        <f>C20+D16</f>
        <v>4196.669310071373</v>
      </c>
      <c r="E20" s="14">
        <f>D20+E16</f>
        <v>0</v>
      </c>
    </row>
    <row r="21" spans="2:5" ht="13.5" thickTop="1">
      <c r="B21" s="12"/>
      <c r="C21" s="12"/>
      <c r="D21" s="12"/>
      <c r="E21" s="12" t="s">
        <v>0</v>
      </c>
    </row>
    <row r="22" spans="1:5" ht="12.75">
      <c r="A22" s="1" t="s">
        <v>18</v>
      </c>
      <c r="B22" s="12"/>
      <c r="C22" s="13">
        <f>C19-C16</f>
        <v>4406.502775574941</v>
      </c>
      <c r="D22" s="13">
        <f>D19-D16</f>
        <v>4406.502775574941</v>
      </c>
      <c r="E22" s="13">
        <f>E19-E16</f>
        <v>4406.502775574941</v>
      </c>
    </row>
    <row r="24" ht="12.75">
      <c r="H24" s="1" t="s">
        <v>0</v>
      </c>
    </row>
    <row r="25" ht="12.75">
      <c r="H25" s="1" t="s">
        <v>0</v>
      </c>
    </row>
    <row r="26" ht="12.75">
      <c r="G26" s="1" t="s">
        <v>0</v>
      </c>
    </row>
    <row r="31" spans="8:11" ht="12.75">
      <c r="H31" s="1" t="s">
        <v>0</v>
      </c>
      <c r="I31" s="1" t="s">
        <v>0</v>
      </c>
      <c r="J31" s="1" t="s">
        <v>0</v>
      </c>
      <c r="K31" s="1" t="s">
        <v>0</v>
      </c>
    </row>
    <row r="33" spans="8:10" ht="12.75">
      <c r="H33" s="1" t="s">
        <v>0</v>
      </c>
      <c r="J33" s="1" t="s">
        <v>0</v>
      </c>
    </row>
    <row r="37" ht="12.75">
      <c r="E37" s="2" t="s">
        <v>0</v>
      </c>
    </row>
    <row r="39" ht="12.75">
      <c r="K39" s="1" t="s">
        <v>0</v>
      </c>
    </row>
    <row r="42" ht="12.75">
      <c r="D42" s="2" t="s">
        <v>0</v>
      </c>
    </row>
    <row r="44" ht="12.75">
      <c r="I44" s="1" t="s">
        <v>0</v>
      </c>
    </row>
    <row r="46" ht="12.75">
      <c r="I46" s="1" t="s">
        <v>0</v>
      </c>
    </row>
    <row r="49" spans="6:7" ht="12.75">
      <c r="F49" s="1" t="s">
        <v>0</v>
      </c>
      <c r="G49" s="1" t="s">
        <v>0</v>
      </c>
    </row>
  </sheetData>
  <sheetProtection/>
  <mergeCells count="1">
    <mergeCell ref="B10:E10"/>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Malgorzata Golinska</cp:lastModifiedBy>
  <cp:lastPrinted>2008-07-21T09:53:55Z</cp:lastPrinted>
  <dcterms:created xsi:type="dcterms:W3CDTF">2007-01-01T19:46:20Z</dcterms:created>
  <dcterms:modified xsi:type="dcterms:W3CDTF">2015-12-08T09:29:22Z</dcterms:modified>
  <cp:category/>
  <cp:version/>
  <cp:contentType/>
  <cp:contentStatus/>
</cp:coreProperties>
</file>