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orr_januar 2020\"/>
    </mc:Choice>
  </mc:AlternateContent>
  <xr:revisionPtr revIDLastSave="0" documentId="8_{E7C7AF26-D5E3-4BB6-BEC5-05BEF9308B49}" xr6:coauthVersionLast="45" xr6:coauthVersionMax="45" xr10:uidLastSave="{00000000-0000-0000-0000-000000000000}"/>
  <bookViews>
    <workbookView xWindow="90" yWindow="210" windowWidth="19125" windowHeight="13950" xr2:uid="{00000000-000D-0000-FFFF-FFFF00000000}"/>
  </bookViews>
  <sheets>
    <sheet name="Oppgave 2.4" sheetId="1" r:id="rId1"/>
    <sheet name="Oppgave 2.5" sheetId="4" r:id="rId2"/>
    <sheet name="Oppgave 2.7" sheetId="5" r:id="rId3"/>
    <sheet name="Oppgave 2.8"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5" l="1"/>
  <c r="D13" i="5" s="1"/>
  <c r="E13" i="5" s="1"/>
  <c r="C14" i="5"/>
  <c r="D14" i="5" l="1"/>
  <c r="D11" i="6" l="1"/>
  <c r="D17" i="6" s="1"/>
  <c r="E11" i="6"/>
  <c r="E17" i="6" s="1"/>
  <c r="C11" i="6"/>
  <c r="C17" i="6" s="1"/>
  <c r="B11" i="6"/>
  <c r="B17" i="6" s="1"/>
  <c r="E6" i="6"/>
  <c r="D6" i="6"/>
  <c r="C6" i="6"/>
  <c r="B6" i="6"/>
  <c r="C3" i="6"/>
  <c r="D3" i="6" s="1"/>
  <c r="E3" i="6" s="1"/>
  <c r="E14" i="5" l="1"/>
  <c r="C5" i="4"/>
  <c r="E18" i="6" l="1"/>
  <c r="D18" i="6"/>
  <c r="C18" i="6"/>
  <c r="B18" i="6"/>
  <c r="E12" i="6"/>
  <c r="D12" i="6"/>
  <c r="C12" i="6"/>
  <c r="B12" i="6"/>
  <c r="B9" i="6"/>
  <c r="B15" i="6" s="1"/>
  <c r="E9" i="6"/>
  <c r="E15" i="6" s="1"/>
  <c r="D9" i="6"/>
  <c r="D15" i="6" s="1"/>
  <c r="C9" i="6"/>
  <c r="C15" i="6" s="1"/>
  <c r="E15" i="5"/>
  <c r="E16" i="5" s="1"/>
  <c r="D15" i="5"/>
  <c r="D16" i="5" s="1"/>
  <c r="C15" i="5"/>
  <c r="C16" i="5" s="1"/>
  <c r="B16" i="5"/>
  <c r="C6" i="4"/>
  <c r="B11" i="5" l="1"/>
  <c r="C4" i="5"/>
  <c r="C7" i="4"/>
  <c r="C8" i="4" s="1"/>
  <c r="C2" i="1"/>
  <c r="D2" i="1" s="1"/>
  <c r="E2" i="1" s="1"/>
  <c r="F2" i="1" s="1"/>
  <c r="G2" i="1" s="1"/>
  <c r="H2" i="1" s="1"/>
  <c r="I2" i="1" s="1"/>
  <c r="J2" i="1" s="1"/>
  <c r="D5" i="1"/>
  <c r="D6" i="1" s="1"/>
  <c r="E5" i="1"/>
  <c r="E6" i="1" s="1"/>
  <c r="F5" i="1"/>
  <c r="F6" i="1" s="1"/>
  <c r="G5" i="1"/>
  <c r="G6" i="1" s="1"/>
  <c r="H5" i="1"/>
  <c r="H6" i="1" s="1"/>
  <c r="I5" i="1"/>
  <c r="I6" i="1" s="1"/>
  <c r="J5" i="1"/>
  <c r="J6" i="1" s="1"/>
  <c r="J7" i="1" s="1"/>
  <c r="C5" i="1"/>
  <c r="C6" i="1" s="1"/>
  <c r="C11" i="5" l="1"/>
  <c r="D4" i="5"/>
  <c r="F7" i="1"/>
  <c r="H7" i="1"/>
  <c r="E7" i="1"/>
  <c r="C7" i="1"/>
  <c r="B7" i="1"/>
  <c r="D7" i="1"/>
  <c r="I7" i="1"/>
  <c r="G7" i="1"/>
  <c r="E4" i="5" l="1"/>
  <c r="E11" i="5" s="1"/>
  <c r="D11" i="5"/>
  <c r="B7" i="5"/>
  <c r="C7" i="5"/>
  <c r="D7" i="5" l="1"/>
  <c r="E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000-000001000000}">
      <text>
        <r>
          <rPr>
            <sz val="11"/>
            <color indexed="81"/>
            <rFont val="Times New Roman"/>
            <family val="1"/>
          </rPr>
          <t>I linje 7 beregnes investeringen i arbeidskapital. Arbeidskapitalprosenten ligger i celle K6. 
Innholdet i cellene A9 og A10 angir navn på kolonnene i figuren
Fet font angir inngangsverdi, dvs. data du må legge inn. Vanlig font betyr utgangsverdi, dvs. beregnede tall.</t>
        </r>
      </text>
    </comment>
    <comment ref="K6" authorId="0" shapeId="0" xr:uid="{00000000-0006-0000-0000-000002000000}">
      <text>
        <r>
          <rPr>
            <sz val="9"/>
            <color indexed="81"/>
            <rFont val="Tahoma"/>
            <family val="2"/>
          </rPr>
          <t>Arbeidskapitalprosent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100-000001000000}">
      <text>
        <r>
          <rPr>
            <sz val="11"/>
            <color indexed="81"/>
            <rFont val="Times New Roman"/>
            <family val="1"/>
          </rPr>
          <t>I dette regnearket skattebetalingen i år 2. I kolonnene D-F vises  forutsetningene om finansiering og skatt. Fet font angir inngangsverdi, dvs. data du må legge inn. Vanlig font betyr utgangsverdi, dvs. beregnede tall.</t>
        </r>
      </text>
    </comment>
    <comment ref="D5" authorId="0" shapeId="0" xr:uid="{00000000-0006-0000-0100-000002000000}">
      <text>
        <r>
          <rPr>
            <sz val="9"/>
            <color indexed="81"/>
            <rFont val="Tahoma"/>
            <family val="2"/>
          </rPr>
          <t>Lånebeløp</t>
        </r>
      </text>
    </comment>
    <comment ref="E5" authorId="0" shapeId="0" xr:uid="{00000000-0006-0000-0100-000003000000}">
      <text>
        <r>
          <rPr>
            <sz val="9"/>
            <color indexed="81"/>
            <rFont val="Tahoma"/>
            <family val="2"/>
          </rPr>
          <t>Løpetid</t>
        </r>
      </text>
    </comment>
    <comment ref="F5" authorId="0" shapeId="0" xr:uid="{00000000-0006-0000-0100-000004000000}">
      <text>
        <r>
          <rPr>
            <sz val="9"/>
            <color indexed="81"/>
            <rFont val="Tahoma"/>
            <family val="2"/>
          </rPr>
          <t>Lånerente</t>
        </r>
      </text>
    </comment>
    <comment ref="D6" authorId="0" shapeId="0" xr:uid="{00000000-0006-0000-0100-000005000000}">
      <text>
        <r>
          <rPr>
            <sz val="9"/>
            <color indexed="81"/>
            <rFont val="Tahoma"/>
            <family val="2"/>
          </rPr>
          <t>Investering</t>
        </r>
      </text>
    </comment>
    <comment ref="E6" authorId="0" shapeId="0" xr:uid="{00000000-0006-0000-0100-000006000000}">
      <text>
        <r>
          <rPr>
            <sz val="9"/>
            <color indexed="81"/>
            <rFont val="Tahoma"/>
            <family val="2"/>
          </rPr>
          <t>Saldosats</t>
        </r>
      </text>
    </comment>
    <comment ref="D8" authorId="0" shapeId="0" xr:uid="{00000000-0006-0000-0100-000007000000}">
      <text>
        <r>
          <rPr>
            <sz val="9"/>
            <color indexed="81"/>
            <rFont val="Tahoma"/>
            <family val="2"/>
          </rPr>
          <t>Skattesats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200-000001000000}">
      <text>
        <r>
          <rPr>
            <sz val="11"/>
            <color indexed="81"/>
            <rFont val="Times New Roman"/>
            <family val="1"/>
          </rPr>
          <t>I dette regnearket budsjetterer vi lånets kontantstrøm etter skatt og ser at differansen i oppgaveteksten er identisk med lånets kontantstrøm. Forutsetninger om løpetid, rentests og skattesats ligger i cellene F13-15.
Fet font angir inngangsverdi, dvs. data du må legge inn. Vanlig font betyr utgangsverdi, dvs. beregnede tall.</t>
        </r>
        <r>
          <rPr>
            <sz val="9"/>
            <color indexed="81"/>
            <rFont val="Tahoma"/>
            <family val="2"/>
          </rPr>
          <t xml:space="preserve">
</t>
        </r>
      </text>
    </comment>
    <comment ref="F13" authorId="0" shapeId="0" xr:uid="{B52FDBF2-4BDD-4328-9243-B542EF2F1058}">
      <text>
        <r>
          <rPr>
            <sz val="9"/>
            <color indexed="81"/>
            <rFont val="Tahoma"/>
            <family val="2"/>
          </rPr>
          <t xml:space="preserve">Løpetid
</t>
        </r>
      </text>
    </comment>
    <comment ref="F14" authorId="0" shapeId="0" xr:uid="{1ADBE537-ED30-482D-B5B1-B592D77220EF}">
      <text>
        <r>
          <rPr>
            <sz val="9"/>
            <color indexed="81"/>
            <rFont val="Tahoma"/>
            <family val="2"/>
          </rPr>
          <t>Lånerente</t>
        </r>
      </text>
    </comment>
    <comment ref="F15" authorId="0" shapeId="0" xr:uid="{00000000-0006-0000-0200-000002000000}">
      <text>
        <r>
          <rPr>
            <sz val="9"/>
            <color indexed="81"/>
            <rFont val="Tahoma"/>
            <family val="2"/>
          </rPr>
          <t>Skattesats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300-000001000000}">
      <text>
        <r>
          <rPr>
            <sz val="11"/>
            <color indexed="81"/>
            <rFont val="Times New Roman"/>
            <family val="1"/>
          </rPr>
          <t>I dette regnearket budsjetteres hvilken effekt endring i noen av forutsetningene for P. Dals sykkelfabrikk har for prosjektets kontantstrøm til totalkapitalen etter skatt.  
Fet font angir inngangsverdi, dvs. data du må legge inn. Vanlig font betyr utgangsverdi, dvs. beregnede tall.</t>
        </r>
      </text>
    </comment>
  </commentList>
</comments>
</file>

<file path=xl/sharedStrings.xml><?xml version="1.0" encoding="utf-8"?>
<sst xmlns="http://schemas.openxmlformats.org/spreadsheetml/2006/main" count="50" uniqueCount="40">
  <si>
    <t>År</t>
  </si>
  <si>
    <t>Omsetning</t>
  </si>
  <si>
    <t>Variable kostnader</t>
  </si>
  <si>
    <t>Faste utbetalinger</t>
  </si>
  <si>
    <t>Renter</t>
  </si>
  <si>
    <t>Avskrivning</t>
  </si>
  <si>
    <t>(10 000*(1-0,2)*0,2</t>
  </si>
  <si>
    <t>Skattbart resultat</t>
  </si>
  <si>
    <t>Skatt</t>
  </si>
  <si>
    <t>Avdrag</t>
  </si>
  <si>
    <t>Renter før skatt</t>
  </si>
  <si>
    <t>Renter etter skatt</t>
  </si>
  <si>
    <t>Lånets kontantstrøm etter skatt</t>
  </si>
  <si>
    <t>Opprinnelige forutsetninger</t>
  </si>
  <si>
    <t>Nye forutsetninger</t>
  </si>
  <si>
    <t>Endring</t>
  </si>
  <si>
    <t>Saldosats 30 %</t>
  </si>
  <si>
    <t>15 % arbeidskapital</t>
  </si>
  <si>
    <t>30 % arbeidskapital</t>
  </si>
  <si>
    <t>Til oppgaveteksten</t>
  </si>
  <si>
    <t>Til løsningsforslaget</t>
  </si>
  <si>
    <t>Differanse</t>
  </si>
  <si>
    <t>Pris (kr. pr. enhet)</t>
  </si>
  <si>
    <t>Låneopptak</t>
  </si>
  <si>
    <t>(3 000 - 600)*0,06</t>
  </si>
  <si>
    <t>Omsetning (tusen kroner)</t>
  </si>
  <si>
    <t>Arbeidskapital (tusen kroner)</t>
  </si>
  <si>
    <t>2 636*0,22</t>
  </si>
  <si>
    <t>Les dette</t>
  </si>
  <si>
    <t xml:space="preserve"> </t>
  </si>
  <si>
    <t>Salgsvolum (antall enheter)</t>
  </si>
  <si>
    <t>Saldosats 20 %</t>
  </si>
  <si>
    <t>Arbeidskapital</t>
  </si>
  <si>
    <t>-Kontantstrøm til totalkapitalen etter skatt</t>
  </si>
  <si>
    <t>Investering i arbeidskapital</t>
  </si>
  <si>
    <t>Investering i arbeidskapital (tusen kroner)</t>
  </si>
  <si>
    <t xml:space="preserve"> Kontantstrøm til egenkapitalen etter skatt</t>
  </si>
  <si>
    <t>Delspørsmål b (endring saldosats)</t>
  </si>
  <si>
    <t>Delspørsmål a (endringer salgsvolum)</t>
  </si>
  <si>
    <t>Delspørsmål d (endringarbeidskapitalprosent)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</si>
</sst>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_(* #,##0.00_);_(* \(#,##0.00\);_(* &quot;-&quot;??_);_(@_)"/>
    <numFmt numFmtId="166"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Arial"/>
      <family val="2"/>
    </font>
    <font>
      <sz val="9"/>
      <color indexed="81"/>
      <name val="Tahoma"/>
      <family val="2"/>
    </font>
    <font>
      <sz val="11"/>
      <color theme="1"/>
      <name val="Times New Roman"/>
      <family val="1"/>
    </font>
    <font>
      <b/>
      <sz val="11"/>
      <color theme="1"/>
      <name val="Times New Roman"/>
      <family val="1"/>
    </font>
    <font>
      <sz val="11"/>
      <name val="Times New Roman"/>
      <family val="1"/>
    </font>
    <font>
      <b/>
      <sz val="11"/>
      <name val="Times New Roman"/>
      <family val="1"/>
    </font>
    <font>
      <sz val="11"/>
      <color indexed="81"/>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9" fontId="2" fillId="0" borderId="0" xfId="0" applyNumberFormat="1" applyFont="1"/>
    <xf numFmtId="9" fontId="0" fillId="0" borderId="0" xfId="2" applyFont="1"/>
    <xf numFmtId="3" fontId="0" fillId="0" borderId="0" xfId="0" applyNumberFormat="1"/>
    <xf numFmtId="0" fontId="3" fillId="0" borderId="0" xfId="0" applyFont="1"/>
    <xf numFmtId="0" fontId="4" fillId="0" borderId="0" xfId="3"/>
    <xf numFmtId="1" fontId="4" fillId="0" borderId="0" xfId="3" applyNumberFormat="1"/>
    <xf numFmtId="3" fontId="4" fillId="0" borderId="0" xfId="3" applyNumberFormat="1"/>
    <xf numFmtId="9" fontId="4" fillId="0" borderId="0" xfId="3" applyNumberFormat="1"/>
    <xf numFmtId="166" fontId="4" fillId="0" borderId="0" xfId="3" applyNumberFormat="1"/>
    <xf numFmtId="0" fontId="6" fillId="0" borderId="0" xfId="0" applyFont="1"/>
    <xf numFmtId="3" fontId="7" fillId="0" borderId="0" xfId="0" applyNumberFormat="1" applyFont="1"/>
    <xf numFmtId="0" fontId="6" fillId="0" borderId="0" xfId="0" quotePrefix="1" applyFont="1"/>
    <xf numFmtId="3" fontId="6" fillId="0" borderId="0" xfId="0" applyNumberFormat="1" applyFont="1"/>
    <xf numFmtId="0" fontId="7" fillId="0" borderId="0" xfId="0" applyFont="1"/>
    <xf numFmtId="9" fontId="7" fillId="0" borderId="0" xfId="0" applyNumberFormat="1" applyFont="1"/>
    <xf numFmtId="164" fontId="7" fillId="0" borderId="0" xfId="1" applyNumberFormat="1" applyFont="1"/>
    <xf numFmtId="164" fontId="6" fillId="0" borderId="0" xfId="0" applyNumberFormat="1" applyFont="1"/>
    <xf numFmtId="0" fontId="8" fillId="0" borderId="0" xfId="3" applyFont="1"/>
    <xf numFmtId="1" fontId="9" fillId="0" borderId="0" xfId="3" applyNumberFormat="1" applyFont="1"/>
    <xf numFmtId="1" fontId="8" fillId="0" borderId="0" xfId="3" applyNumberFormat="1" applyFont="1"/>
    <xf numFmtId="0" fontId="8" fillId="0" borderId="0" xfId="3" quotePrefix="1" applyFont="1"/>
    <xf numFmtId="164" fontId="9" fillId="0" borderId="0" xfId="3" applyNumberFormat="1" applyFont="1"/>
    <xf numFmtId="0" fontId="8" fillId="0" borderId="1" xfId="3" quotePrefix="1" applyFont="1" applyBorder="1"/>
    <xf numFmtId="164" fontId="9" fillId="0" borderId="1" xfId="3" applyNumberFormat="1" applyFont="1" applyBorder="1"/>
    <xf numFmtId="164" fontId="8" fillId="0" borderId="0" xfId="3" applyNumberFormat="1" applyFont="1"/>
    <xf numFmtId="3" fontId="9" fillId="0" borderId="0" xfId="3" applyNumberFormat="1" applyFont="1"/>
    <xf numFmtId="3" fontId="8" fillId="0" borderId="0" xfId="3" applyNumberFormat="1" applyFont="1"/>
    <xf numFmtId="0" fontId="9" fillId="0" borderId="0" xfId="3" applyFont="1"/>
    <xf numFmtId="9" fontId="9" fillId="0" borderId="0" xfId="3" applyNumberFormat="1" applyFont="1"/>
    <xf numFmtId="0" fontId="8" fillId="0" borderId="1" xfId="3" applyFont="1" applyBorder="1"/>
    <xf numFmtId="3" fontId="8" fillId="0" borderId="1" xfId="3" applyNumberFormat="1" applyFont="1" applyBorder="1"/>
    <xf numFmtId="3" fontId="9" fillId="0" borderId="1" xfId="3" applyNumberFormat="1" applyFont="1" applyBorder="1"/>
    <xf numFmtId="0" fontId="6" fillId="0" borderId="0" xfId="0" applyFont="1" applyAlignment="1">
      <alignment horizontal="center"/>
    </xf>
    <xf numFmtId="0" fontId="8" fillId="0" borderId="0" xfId="3" applyFont="1" applyAlignment="1">
      <alignment horizontal="center"/>
    </xf>
  </cellXfs>
  <cellStyles count="6">
    <cellStyle name="Comma 2" xfId="4" xr:uid="{00000000-0005-0000-0000-000001000000}"/>
    <cellStyle name="Komma" xfId="1" builtinId="3"/>
    <cellStyle name="Normal" xfId="0" builtinId="0"/>
    <cellStyle name="Normal 2" xfId="3" xr:uid="{00000000-0005-0000-0000-000003000000}"/>
    <cellStyle name="Percent 2" xfId="5" xr:uid="{00000000-0005-0000-0000-000005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60467888638624"/>
          <c:y val="0.15473059888278423"/>
          <c:w val="0.52763275896074624"/>
          <c:h val="0.63187412690931433"/>
        </c:manualLayout>
      </c:layout>
      <c:barChart>
        <c:barDir val="col"/>
        <c:grouping val="clustered"/>
        <c:varyColors val="0"/>
        <c:ser>
          <c:idx val="0"/>
          <c:order val="0"/>
          <c:tx>
            <c:strRef>
              <c:f>'Oppgave 2.4'!$A$9</c:f>
              <c:strCache>
                <c:ptCount val="1"/>
                <c:pt idx="0">
                  <c:v>Arbeidskapital</c:v>
                </c:pt>
              </c:strCache>
            </c:strRef>
          </c:tx>
          <c:invertIfNegative val="0"/>
          <c:cat>
            <c:numRef>
              <c:f>'Oppgave 2.4'!$B$2:$J$2</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'Oppgave 2.4'!$B$6:$J$6</c:f>
              <c:numCache>
                <c:formatCode>_ * #\ ##0_ ;_ * \-#\ ##0_ ;_ * "-"??_ ;_ @_ </c:formatCode>
                <c:ptCount val="9"/>
                <c:pt idx="1">
                  <c:v>500</c:v>
                </c:pt>
                <c:pt idx="2">
                  <c:v>600</c:v>
                </c:pt>
                <c:pt idx="3">
                  <c:v>700</c:v>
                </c:pt>
                <c:pt idx="4">
                  <c:v>594</c:v>
                </c:pt>
                <c:pt idx="5">
                  <c:v>486</c:v>
                </c:pt>
                <c:pt idx="6">
                  <c:v>528</c:v>
                </c:pt>
                <c:pt idx="7">
                  <c:v>440</c:v>
                </c:pt>
                <c:pt idx="8">
                  <c:v>450</c:v>
                </c:pt>
              </c:numCache>
            </c:numRef>
          </c:val>
          <c:extLst>
            <c:ext xmlns:c16="http://schemas.microsoft.com/office/drawing/2014/chart" uri="{C3380CC4-5D6E-409C-BE32-E72D297353CC}">
              <c16:uniqueId val="{00000000-FA6E-473B-A194-62A26A20A514}"/>
            </c:ext>
          </c:extLst>
        </c:ser>
        <c:ser>
          <c:idx val="1"/>
          <c:order val="1"/>
          <c:tx>
            <c:strRef>
              <c:f>'Oppgave 2.4'!$A$10</c:f>
              <c:strCache>
                <c:ptCount val="1"/>
                <c:pt idx="0">
                  <c:v>Investering i arbeidskapital</c:v>
                </c:pt>
              </c:strCache>
            </c:strRef>
          </c:tx>
          <c:spPr>
            <a:solidFill>
              <a:srgbClr val="FF0000"/>
            </a:solidFill>
          </c:spPr>
          <c:invertIfNegative val="0"/>
          <c:cat>
            <c:numRef>
              <c:f>'Oppgave 2.4'!$B$2:$J$2</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'Oppgave 2.4'!$B$7:$J$7</c:f>
              <c:numCache>
                <c:formatCode>_ * #\ ##0_ ;_ * \-#\ ##0_ ;_ * "-"??_ ;_ @_ </c:formatCode>
                <c:ptCount val="9"/>
                <c:pt idx="0">
                  <c:v>-500</c:v>
                </c:pt>
                <c:pt idx="1">
                  <c:v>-100</c:v>
                </c:pt>
                <c:pt idx="2">
                  <c:v>-100</c:v>
                </c:pt>
                <c:pt idx="3">
                  <c:v>106</c:v>
                </c:pt>
                <c:pt idx="4">
                  <c:v>108</c:v>
                </c:pt>
                <c:pt idx="5">
                  <c:v>-42</c:v>
                </c:pt>
                <c:pt idx="6">
                  <c:v>88</c:v>
                </c:pt>
                <c:pt idx="7">
                  <c:v>-10</c:v>
                </c:pt>
                <c:pt idx="8">
                  <c:v>449.8</c:v>
                </c:pt>
              </c:numCache>
            </c:numRef>
          </c:val>
          <c:extLst>
            <c:ext xmlns:c16="http://schemas.microsoft.com/office/drawing/2014/chart" uri="{C3380CC4-5D6E-409C-BE32-E72D297353CC}">
              <c16:uniqueId val="{00000001-FA6E-473B-A194-62A26A20A514}"/>
            </c:ext>
          </c:extLst>
        </c:ser>
        <c:dLbls>
          <c:showLegendKey val="0"/>
          <c:showVal val="0"/>
          <c:showCatName val="0"/>
          <c:showSerName val="0"/>
          <c:showPercent val="0"/>
          <c:showBubbleSize val="0"/>
        </c:dLbls>
        <c:gapWidth val="150"/>
        <c:axId val="33826304"/>
        <c:axId val="33884032"/>
      </c:barChart>
      <c:catAx>
        <c:axId val="33826304"/>
        <c:scaling>
          <c:orientation val="minMax"/>
        </c:scaling>
        <c:delete val="0"/>
        <c:axPos val="b"/>
        <c:title>
          <c:tx>
            <c:rich>
              <a:bodyPr/>
              <a:lstStyle/>
              <a:p>
                <a:pPr>
                  <a:defRPr b="0"/>
                </a:pPr>
                <a:r>
                  <a:rPr lang="en-US" b="0"/>
                  <a:t>År</a:t>
                </a:r>
              </a:p>
            </c:rich>
          </c:tx>
          <c:layout>
            <c:manualLayout>
              <c:xMode val="edge"/>
              <c:yMode val="edge"/>
              <c:x val="0.52051250066040122"/>
              <c:y val="0.61097397360267203"/>
            </c:manualLayout>
          </c:layout>
          <c:overlay val="0"/>
        </c:title>
        <c:numFmt formatCode="General" sourceLinked="1"/>
        <c:majorTickMark val="out"/>
        <c:minorTickMark val="none"/>
        <c:tickLblPos val="nextTo"/>
        <c:crossAx val="33884032"/>
        <c:crosses val="autoZero"/>
        <c:auto val="1"/>
        <c:lblAlgn val="ctr"/>
        <c:lblOffset val="100"/>
        <c:noMultiLvlLbl val="0"/>
      </c:catAx>
      <c:valAx>
        <c:axId val="33884032"/>
        <c:scaling>
          <c:orientation val="minMax"/>
        </c:scaling>
        <c:delete val="0"/>
        <c:axPos val="l"/>
        <c:title>
          <c:tx>
            <c:rich>
              <a:bodyPr rot="-5400000" vert="horz"/>
              <a:lstStyle/>
              <a:p>
                <a:pPr>
                  <a:defRPr b="0"/>
                </a:pPr>
                <a:r>
                  <a:rPr lang="en-US" b="0"/>
                  <a:t>Tusen kroner</a:t>
                </a:r>
              </a:p>
            </c:rich>
          </c:tx>
          <c:layout>
            <c:manualLayout>
              <c:xMode val="edge"/>
              <c:yMode val="edge"/>
              <c:x val="4.7032135879271707E-2"/>
              <c:y val="0.39862364325323163"/>
            </c:manualLayout>
          </c:layout>
          <c:overlay val="0"/>
        </c:title>
        <c:numFmt formatCode="General" sourceLinked="1"/>
        <c:majorTickMark val="out"/>
        <c:minorTickMark val="none"/>
        <c:tickLblPos val="nextTo"/>
        <c:crossAx val="33826304"/>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2165660</xdr:colOff>
      <xdr:row>10</xdr:row>
      <xdr:rowOff>17293</xdr:rowOff>
    </xdr:from>
    <xdr:to>
      <xdr:col>12</xdr:col>
      <xdr:colOff>253332</xdr:colOff>
      <xdr:row>34</xdr:row>
      <xdr:rowOff>146981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zoomScaleNormal="100" workbookViewId="0"/>
  </sheetViews>
  <sheetFormatPr baseColWidth="10" defaultColWidth="8.7109375" defaultRowHeight="15" x14ac:dyDescent="0.25"/>
  <cols>
    <col min="1" max="1" width="34.28515625" customWidth="1"/>
    <col min="2" max="2" width="12" customWidth="1"/>
    <col min="3" max="3" width="10.42578125" bestFit="1" customWidth="1"/>
    <col min="11" max="11" width="6.28515625" customWidth="1"/>
  </cols>
  <sheetData>
    <row r="1" spans="1:12" x14ac:dyDescent="0.25">
      <c r="A1" s="10" t="s">
        <v>28</v>
      </c>
      <c r="B1" s="33" t="s">
        <v>0</v>
      </c>
      <c r="C1" s="33"/>
      <c r="D1" s="33"/>
      <c r="E1" s="33"/>
      <c r="F1" s="33"/>
      <c r="G1" s="33"/>
      <c r="H1" s="33"/>
      <c r="I1" s="33"/>
      <c r="J1" s="33"/>
      <c r="K1" s="10"/>
    </row>
    <row r="2" spans="1:12" x14ac:dyDescent="0.25">
      <c r="A2" s="10"/>
      <c r="B2" s="14">
        <v>2019</v>
      </c>
      <c r="C2" s="10">
        <f>B2+1</f>
        <v>2020</v>
      </c>
      <c r="D2" s="10">
        <f>C2+1</f>
        <v>2021</v>
      </c>
      <c r="E2" s="10">
        <f t="shared" ref="E2:J2" si="0">D2+1</f>
        <v>2022</v>
      </c>
      <c r="F2" s="10">
        <f t="shared" si="0"/>
        <v>2023</v>
      </c>
      <c r="G2" s="10">
        <f t="shared" si="0"/>
        <v>2024</v>
      </c>
      <c r="H2" s="10">
        <f t="shared" si="0"/>
        <v>2025</v>
      </c>
      <c r="I2" s="10">
        <f t="shared" si="0"/>
        <v>2026</v>
      </c>
      <c r="J2" s="10">
        <f t="shared" si="0"/>
        <v>2027</v>
      </c>
      <c r="K2" s="10"/>
    </row>
    <row r="3" spans="1:12" x14ac:dyDescent="0.25">
      <c r="A3" s="10" t="s">
        <v>22</v>
      </c>
      <c r="B3" s="10"/>
      <c r="C3" s="16">
        <v>250</v>
      </c>
      <c r="D3" s="16">
        <v>250</v>
      </c>
      <c r="E3" s="16">
        <v>250</v>
      </c>
      <c r="F3" s="16">
        <v>270</v>
      </c>
      <c r="G3" s="16">
        <v>270</v>
      </c>
      <c r="H3" s="16">
        <v>220</v>
      </c>
      <c r="I3" s="16">
        <v>220</v>
      </c>
      <c r="J3" s="16">
        <v>150</v>
      </c>
      <c r="K3" s="10"/>
      <c r="L3" s="1"/>
    </row>
    <row r="4" spans="1:12" x14ac:dyDescent="0.25">
      <c r="A4" s="10" t="s">
        <v>30</v>
      </c>
      <c r="B4" s="10"/>
      <c r="C4" s="11">
        <v>10000</v>
      </c>
      <c r="D4" s="11">
        <v>12000</v>
      </c>
      <c r="E4" s="11">
        <v>14000</v>
      </c>
      <c r="F4" s="11">
        <v>11000</v>
      </c>
      <c r="G4" s="11">
        <v>9000</v>
      </c>
      <c r="H4" s="11">
        <v>12000</v>
      </c>
      <c r="I4" s="11">
        <v>10000</v>
      </c>
      <c r="J4" s="11">
        <v>15000</v>
      </c>
      <c r="K4" s="10"/>
      <c r="L4" s="2"/>
    </row>
    <row r="5" spans="1:12" x14ac:dyDescent="0.25">
      <c r="A5" s="10" t="s">
        <v>25</v>
      </c>
      <c r="B5" s="10"/>
      <c r="C5" s="17">
        <f>C3*C4/1000</f>
        <v>2500</v>
      </c>
      <c r="D5" s="17">
        <f t="shared" ref="D5:J5" si="1">D3*D4/1000</f>
        <v>3000</v>
      </c>
      <c r="E5" s="17">
        <f t="shared" si="1"/>
        <v>3500</v>
      </c>
      <c r="F5" s="17">
        <f t="shared" si="1"/>
        <v>2970</v>
      </c>
      <c r="G5" s="17">
        <f t="shared" si="1"/>
        <v>2430</v>
      </c>
      <c r="H5" s="17">
        <f t="shared" si="1"/>
        <v>2640</v>
      </c>
      <c r="I5" s="17">
        <f t="shared" si="1"/>
        <v>2200</v>
      </c>
      <c r="J5" s="17">
        <f t="shared" si="1"/>
        <v>2250</v>
      </c>
      <c r="K5" s="10"/>
    </row>
    <row r="6" spans="1:12" x14ac:dyDescent="0.25">
      <c r="A6" s="10" t="s">
        <v>26</v>
      </c>
      <c r="B6" s="10"/>
      <c r="C6" s="17">
        <f t="shared" ref="C6:J6" si="2">C5*$K$6</f>
        <v>500</v>
      </c>
      <c r="D6" s="17">
        <f t="shared" si="2"/>
        <v>600</v>
      </c>
      <c r="E6" s="17">
        <f t="shared" si="2"/>
        <v>700</v>
      </c>
      <c r="F6" s="17">
        <f t="shared" si="2"/>
        <v>594</v>
      </c>
      <c r="G6" s="17">
        <f t="shared" si="2"/>
        <v>486</v>
      </c>
      <c r="H6" s="17">
        <f t="shared" si="2"/>
        <v>528</v>
      </c>
      <c r="I6" s="17">
        <f t="shared" si="2"/>
        <v>440</v>
      </c>
      <c r="J6" s="17">
        <f t="shared" si="2"/>
        <v>450</v>
      </c>
      <c r="K6" s="15">
        <v>0.2</v>
      </c>
    </row>
    <row r="7" spans="1:12" x14ac:dyDescent="0.25">
      <c r="A7" s="10" t="s">
        <v>35</v>
      </c>
      <c r="B7" s="17">
        <f>B6-C6</f>
        <v>-500</v>
      </c>
      <c r="C7" s="17">
        <f t="shared" ref="C7:I7" si="3">C6-D6</f>
        <v>-100</v>
      </c>
      <c r="D7" s="17">
        <f t="shared" si="3"/>
        <v>-100</v>
      </c>
      <c r="E7" s="17">
        <f t="shared" si="3"/>
        <v>106</v>
      </c>
      <c r="F7" s="17">
        <f t="shared" si="3"/>
        <v>108</v>
      </c>
      <c r="G7" s="17">
        <f t="shared" si="3"/>
        <v>-42</v>
      </c>
      <c r="H7" s="17">
        <f t="shared" si="3"/>
        <v>88</v>
      </c>
      <c r="I7" s="17">
        <f t="shared" si="3"/>
        <v>-10</v>
      </c>
      <c r="J7" s="17">
        <f>J6-K6</f>
        <v>449.8</v>
      </c>
      <c r="K7" s="17"/>
    </row>
    <row r="8" spans="1:12" x14ac:dyDescent="0.25">
      <c r="A8" s="10"/>
      <c r="B8" s="10"/>
      <c r="C8" s="10"/>
      <c r="D8" s="10"/>
      <c r="E8" s="10"/>
      <c r="F8" s="10"/>
      <c r="G8" s="10"/>
      <c r="H8" s="10"/>
      <c r="I8" s="10"/>
      <c r="J8" s="10"/>
      <c r="K8" s="10"/>
    </row>
    <row r="9" spans="1:12" x14ac:dyDescent="0.25">
      <c r="A9" s="10" t="s">
        <v>32</v>
      </c>
      <c r="B9" s="10"/>
      <c r="C9" s="10"/>
      <c r="D9" s="10"/>
      <c r="E9" s="10"/>
      <c r="F9" s="10"/>
      <c r="G9" s="10"/>
      <c r="H9" s="10"/>
      <c r="I9" s="10"/>
      <c r="J9" s="10"/>
      <c r="K9" s="10"/>
    </row>
    <row r="10" spans="1:12" x14ac:dyDescent="0.25">
      <c r="A10" s="10" t="s">
        <v>34</v>
      </c>
      <c r="B10" s="10"/>
      <c r="C10" s="10"/>
      <c r="D10" s="10"/>
      <c r="E10" s="10"/>
      <c r="F10" s="10"/>
      <c r="G10" s="10"/>
      <c r="H10" s="10"/>
      <c r="I10" s="10"/>
      <c r="J10" s="10"/>
      <c r="K10" s="10" t="s">
        <v>29</v>
      </c>
    </row>
    <row r="24" spans="1:1" x14ac:dyDescent="0.25">
      <c r="A24" s="4"/>
    </row>
  </sheetData>
  <mergeCells count="1">
    <mergeCell ref="B1:J1"/>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
  <sheetViews>
    <sheetView zoomScaleNormal="100" workbookViewId="0"/>
  </sheetViews>
  <sheetFormatPr baseColWidth="10" defaultColWidth="8.7109375" defaultRowHeight="15" x14ac:dyDescent="0.25"/>
  <cols>
    <col min="1" max="1" width="18.85546875" customWidth="1"/>
    <col min="2" max="2" width="19.7109375" bestFit="1" customWidth="1"/>
    <col min="4" max="6" width="8.7109375" customWidth="1"/>
    <col min="7" max="7" width="9.140625"/>
  </cols>
  <sheetData>
    <row r="1" spans="1:6" x14ac:dyDescent="0.25">
      <c r="A1" s="10" t="s">
        <v>28</v>
      </c>
      <c r="B1" s="10"/>
      <c r="C1" s="10"/>
      <c r="D1" s="10"/>
      <c r="E1" s="10"/>
      <c r="F1" s="10"/>
    </row>
    <row r="2" spans="1:6" x14ac:dyDescent="0.25">
      <c r="A2" s="10" t="s">
        <v>1</v>
      </c>
      <c r="B2" s="10"/>
      <c r="C2" s="11">
        <v>12400</v>
      </c>
      <c r="D2" s="10"/>
      <c r="E2" s="10"/>
      <c r="F2" s="10"/>
    </row>
    <row r="3" spans="1:6" x14ac:dyDescent="0.25">
      <c r="A3" s="10" t="s">
        <v>2</v>
      </c>
      <c r="B3" s="10"/>
      <c r="C3" s="11">
        <v>-4750</v>
      </c>
      <c r="D3" s="10"/>
      <c r="E3" s="10"/>
      <c r="F3" s="10"/>
    </row>
    <row r="4" spans="1:6" x14ac:dyDescent="0.25">
      <c r="A4" s="10" t="s">
        <v>3</v>
      </c>
      <c r="B4" s="10"/>
      <c r="C4" s="11">
        <v>-3270</v>
      </c>
      <c r="D4" s="10"/>
      <c r="E4" s="10"/>
      <c r="F4" s="10"/>
    </row>
    <row r="5" spans="1:6" x14ac:dyDescent="0.25">
      <c r="A5" s="10" t="s">
        <v>4</v>
      </c>
      <c r="B5" s="12" t="s">
        <v>24</v>
      </c>
      <c r="C5" s="13">
        <f>-(D5-D5/E5)*F5</f>
        <v>-144</v>
      </c>
      <c r="D5" s="11">
        <v>3000</v>
      </c>
      <c r="E5" s="14">
        <v>5</v>
      </c>
      <c r="F5" s="15">
        <v>0.06</v>
      </c>
    </row>
    <row r="6" spans="1:6" x14ac:dyDescent="0.25">
      <c r="A6" s="10" t="s">
        <v>5</v>
      </c>
      <c r="B6" s="10" t="s">
        <v>6</v>
      </c>
      <c r="C6" s="13">
        <f>-D6*(1-E6)*E6</f>
        <v>-1600</v>
      </c>
      <c r="D6" s="11">
        <v>10000</v>
      </c>
      <c r="E6" s="15">
        <v>0.2</v>
      </c>
      <c r="F6" s="14"/>
    </row>
    <row r="7" spans="1:6" x14ac:dyDescent="0.25">
      <c r="A7" s="10" t="s">
        <v>7</v>
      </c>
      <c r="B7" s="10"/>
      <c r="C7" s="13">
        <f>SUM(C2:C6)</f>
        <v>2636</v>
      </c>
      <c r="D7" s="14"/>
      <c r="E7" s="14"/>
      <c r="F7" s="14"/>
    </row>
    <row r="8" spans="1:6" x14ac:dyDescent="0.25">
      <c r="A8" s="10" t="s">
        <v>8</v>
      </c>
      <c r="B8" s="10" t="s">
        <v>27</v>
      </c>
      <c r="C8" s="13">
        <f>C7*D8</f>
        <v>579.91999999999996</v>
      </c>
      <c r="D8" s="15">
        <v>0.22</v>
      </c>
      <c r="E8" s="14"/>
      <c r="F8" s="14"/>
    </row>
    <row r="9" spans="1:6" x14ac:dyDescent="0.25">
      <c r="C9" s="3"/>
    </row>
    <row r="10" spans="1:6" x14ac:dyDescent="0.25">
      <c r="C10" s="3"/>
    </row>
  </sheetData>
  <pageMargins left="0.7" right="0.7" top="0.75" bottom="0.75" header="0.3" footer="0.3"/>
  <pageSetup orientation="portrait"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zoomScaleNormal="100" workbookViewId="0"/>
  </sheetViews>
  <sheetFormatPr baseColWidth="10" defaultColWidth="8.7109375" defaultRowHeight="12.75" x14ac:dyDescent="0.2"/>
  <cols>
    <col min="1" max="1" width="37" style="5" customWidth="1"/>
    <col min="2" max="2" width="11.140625" style="5" bestFit="1" customWidth="1"/>
    <col min="3" max="3" width="10.140625" style="5" bestFit="1" customWidth="1"/>
    <col min="4" max="5" width="9.5703125" style="5" bestFit="1" customWidth="1"/>
    <col min="6" max="256" width="9.140625" style="5"/>
    <col min="257" max="257" width="34.42578125" style="5" customWidth="1"/>
    <col min="258" max="258" width="11.140625" style="5" bestFit="1" customWidth="1"/>
    <col min="259" max="259" width="10.140625" style="5" bestFit="1" customWidth="1"/>
    <col min="260" max="261" width="9.5703125" style="5" bestFit="1" customWidth="1"/>
    <col min="262" max="512" width="9.140625" style="5"/>
    <col min="513" max="513" width="34.42578125" style="5" customWidth="1"/>
    <col min="514" max="514" width="11.140625" style="5" bestFit="1" customWidth="1"/>
    <col min="515" max="515" width="10.140625" style="5" bestFit="1" customWidth="1"/>
    <col min="516" max="517" width="9.5703125" style="5" bestFit="1" customWidth="1"/>
    <col min="518" max="768" width="9.140625" style="5"/>
    <col min="769" max="769" width="34.42578125" style="5" customWidth="1"/>
    <col min="770" max="770" width="11.140625" style="5" bestFit="1" customWidth="1"/>
    <col min="771" max="771" width="10.140625" style="5" bestFit="1" customWidth="1"/>
    <col min="772" max="773" width="9.5703125" style="5" bestFit="1" customWidth="1"/>
    <col min="774" max="1024" width="9.140625" style="5"/>
    <col min="1025" max="1025" width="34.42578125" style="5" customWidth="1"/>
    <col min="1026" max="1026" width="11.140625" style="5" bestFit="1" customWidth="1"/>
    <col min="1027" max="1027" width="10.140625" style="5" bestFit="1" customWidth="1"/>
    <col min="1028" max="1029" width="9.5703125" style="5" bestFit="1" customWidth="1"/>
    <col min="1030" max="1280" width="9.140625" style="5"/>
    <col min="1281" max="1281" width="34.42578125" style="5" customWidth="1"/>
    <col min="1282" max="1282" width="11.140625" style="5" bestFit="1" customWidth="1"/>
    <col min="1283" max="1283" width="10.140625" style="5" bestFit="1" customWidth="1"/>
    <col min="1284" max="1285" width="9.5703125" style="5" bestFit="1" customWidth="1"/>
    <col min="1286" max="1536" width="9.140625" style="5"/>
    <col min="1537" max="1537" width="34.42578125" style="5" customWidth="1"/>
    <col min="1538" max="1538" width="11.140625" style="5" bestFit="1" customWidth="1"/>
    <col min="1539" max="1539" width="10.140625" style="5" bestFit="1" customWidth="1"/>
    <col min="1540" max="1541" width="9.5703125" style="5" bestFit="1" customWidth="1"/>
    <col min="1542" max="1792" width="9.140625" style="5"/>
    <col min="1793" max="1793" width="34.42578125" style="5" customWidth="1"/>
    <col min="1794" max="1794" width="11.140625" style="5" bestFit="1" customWidth="1"/>
    <col min="1795" max="1795" width="10.140625" style="5" bestFit="1" customWidth="1"/>
    <col min="1796" max="1797" width="9.5703125" style="5" bestFit="1" customWidth="1"/>
    <col min="1798" max="2048" width="9.140625" style="5"/>
    <col min="2049" max="2049" width="34.42578125" style="5" customWidth="1"/>
    <col min="2050" max="2050" width="11.140625" style="5" bestFit="1" customWidth="1"/>
    <col min="2051" max="2051" width="10.140625" style="5" bestFit="1" customWidth="1"/>
    <col min="2052" max="2053" width="9.5703125" style="5" bestFit="1" customWidth="1"/>
    <col min="2054" max="2304" width="9.140625" style="5"/>
    <col min="2305" max="2305" width="34.42578125" style="5" customWidth="1"/>
    <col min="2306" max="2306" width="11.140625" style="5" bestFit="1" customWidth="1"/>
    <col min="2307" max="2307" width="10.140625" style="5" bestFit="1" customWidth="1"/>
    <col min="2308" max="2309" width="9.5703125" style="5" bestFit="1" customWidth="1"/>
    <col min="2310" max="2560" width="9.140625" style="5"/>
    <col min="2561" max="2561" width="34.42578125" style="5" customWidth="1"/>
    <col min="2562" max="2562" width="11.140625" style="5" bestFit="1" customWidth="1"/>
    <col min="2563" max="2563" width="10.140625" style="5" bestFit="1" customWidth="1"/>
    <col min="2564" max="2565" width="9.5703125" style="5" bestFit="1" customWidth="1"/>
    <col min="2566" max="2816" width="9.140625" style="5"/>
    <col min="2817" max="2817" width="34.42578125" style="5" customWidth="1"/>
    <col min="2818" max="2818" width="11.140625" style="5" bestFit="1" customWidth="1"/>
    <col min="2819" max="2819" width="10.140625" style="5" bestFit="1" customWidth="1"/>
    <col min="2820" max="2821" width="9.5703125" style="5" bestFit="1" customWidth="1"/>
    <col min="2822" max="3072" width="9.140625" style="5"/>
    <col min="3073" max="3073" width="34.42578125" style="5" customWidth="1"/>
    <col min="3074" max="3074" width="11.140625" style="5" bestFit="1" customWidth="1"/>
    <col min="3075" max="3075" width="10.140625" style="5" bestFit="1" customWidth="1"/>
    <col min="3076" max="3077" width="9.5703125" style="5" bestFit="1" customWidth="1"/>
    <col min="3078" max="3328" width="9.140625" style="5"/>
    <col min="3329" max="3329" width="34.42578125" style="5" customWidth="1"/>
    <col min="3330" max="3330" width="11.140625" style="5" bestFit="1" customWidth="1"/>
    <col min="3331" max="3331" width="10.140625" style="5" bestFit="1" customWidth="1"/>
    <col min="3332" max="3333" width="9.5703125" style="5" bestFit="1" customWidth="1"/>
    <col min="3334" max="3584" width="9.140625" style="5"/>
    <col min="3585" max="3585" width="34.42578125" style="5" customWidth="1"/>
    <col min="3586" max="3586" width="11.140625" style="5" bestFit="1" customWidth="1"/>
    <col min="3587" max="3587" width="10.140625" style="5" bestFit="1" customWidth="1"/>
    <col min="3588" max="3589" width="9.5703125" style="5" bestFit="1" customWidth="1"/>
    <col min="3590" max="3840" width="9.140625" style="5"/>
    <col min="3841" max="3841" width="34.42578125" style="5" customWidth="1"/>
    <col min="3842" max="3842" width="11.140625" style="5" bestFit="1" customWidth="1"/>
    <col min="3843" max="3843" width="10.140625" style="5" bestFit="1" customWidth="1"/>
    <col min="3844" max="3845" width="9.5703125" style="5" bestFit="1" customWidth="1"/>
    <col min="3846" max="4096" width="9.140625" style="5"/>
    <col min="4097" max="4097" width="34.42578125" style="5" customWidth="1"/>
    <col min="4098" max="4098" width="11.140625" style="5" bestFit="1" customWidth="1"/>
    <col min="4099" max="4099" width="10.140625" style="5" bestFit="1" customWidth="1"/>
    <col min="4100" max="4101" width="9.5703125" style="5" bestFit="1" customWidth="1"/>
    <col min="4102" max="4352" width="9.140625" style="5"/>
    <col min="4353" max="4353" width="34.42578125" style="5" customWidth="1"/>
    <col min="4354" max="4354" width="11.140625" style="5" bestFit="1" customWidth="1"/>
    <col min="4355" max="4355" width="10.140625" style="5" bestFit="1" customWidth="1"/>
    <col min="4356" max="4357" width="9.5703125" style="5" bestFit="1" customWidth="1"/>
    <col min="4358" max="4608" width="9.140625" style="5"/>
    <col min="4609" max="4609" width="34.42578125" style="5" customWidth="1"/>
    <col min="4610" max="4610" width="11.140625" style="5" bestFit="1" customWidth="1"/>
    <col min="4611" max="4611" width="10.140625" style="5" bestFit="1" customWidth="1"/>
    <col min="4612" max="4613" width="9.5703125" style="5" bestFit="1" customWidth="1"/>
    <col min="4614" max="4864" width="9.140625" style="5"/>
    <col min="4865" max="4865" width="34.42578125" style="5" customWidth="1"/>
    <col min="4866" max="4866" width="11.140625" style="5" bestFit="1" customWidth="1"/>
    <col min="4867" max="4867" width="10.140625" style="5" bestFit="1" customWidth="1"/>
    <col min="4868" max="4869" width="9.5703125" style="5" bestFit="1" customWidth="1"/>
    <col min="4870" max="5120" width="9.140625" style="5"/>
    <col min="5121" max="5121" width="34.42578125" style="5" customWidth="1"/>
    <col min="5122" max="5122" width="11.140625" style="5" bestFit="1" customWidth="1"/>
    <col min="5123" max="5123" width="10.140625" style="5" bestFit="1" customWidth="1"/>
    <col min="5124" max="5125" width="9.5703125" style="5" bestFit="1" customWidth="1"/>
    <col min="5126" max="5376" width="9.140625" style="5"/>
    <col min="5377" max="5377" width="34.42578125" style="5" customWidth="1"/>
    <col min="5378" max="5378" width="11.140625" style="5" bestFit="1" customWidth="1"/>
    <col min="5379" max="5379" width="10.140625" style="5" bestFit="1" customWidth="1"/>
    <col min="5380" max="5381" width="9.5703125" style="5" bestFit="1" customWidth="1"/>
    <col min="5382" max="5632" width="9.140625" style="5"/>
    <col min="5633" max="5633" width="34.42578125" style="5" customWidth="1"/>
    <col min="5634" max="5634" width="11.140625" style="5" bestFit="1" customWidth="1"/>
    <col min="5635" max="5635" width="10.140625" style="5" bestFit="1" customWidth="1"/>
    <col min="5636" max="5637" width="9.5703125" style="5" bestFit="1" customWidth="1"/>
    <col min="5638" max="5888" width="9.140625" style="5"/>
    <col min="5889" max="5889" width="34.42578125" style="5" customWidth="1"/>
    <col min="5890" max="5890" width="11.140625" style="5" bestFit="1" customWidth="1"/>
    <col min="5891" max="5891" width="10.140625" style="5" bestFit="1" customWidth="1"/>
    <col min="5892" max="5893" width="9.5703125" style="5" bestFit="1" customWidth="1"/>
    <col min="5894" max="6144" width="9.140625" style="5"/>
    <col min="6145" max="6145" width="34.42578125" style="5" customWidth="1"/>
    <col min="6146" max="6146" width="11.140625" style="5" bestFit="1" customWidth="1"/>
    <col min="6147" max="6147" width="10.140625" style="5" bestFit="1" customWidth="1"/>
    <col min="6148" max="6149" width="9.5703125" style="5" bestFit="1" customWidth="1"/>
    <col min="6150" max="6400" width="9.140625" style="5"/>
    <col min="6401" max="6401" width="34.42578125" style="5" customWidth="1"/>
    <col min="6402" max="6402" width="11.140625" style="5" bestFit="1" customWidth="1"/>
    <col min="6403" max="6403" width="10.140625" style="5" bestFit="1" customWidth="1"/>
    <col min="6404" max="6405" width="9.5703125" style="5" bestFit="1" customWidth="1"/>
    <col min="6406" max="6656" width="9.140625" style="5"/>
    <col min="6657" max="6657" width="34.42578125" style="5" customWidth="1"/>
    <col min="6658" max="6658" width="11.140625" style="5" bestFit="1" customWidth="1"/>
    <col min="6659" max="6659" width="10.140625" style="5" bestFit="1" customWidth="1"/>
    <col min="6660" max="6661" width="9.5703125" style="5" bestFit="1" customWidth="1"/>
    <col min="6662" max="6912" width="9.140625" style="5"/>
    <col min="6913" max="6913" width="34.42578125" style="5" customWidth="1"/>
    <col min="6914" max="6914" width="11.140625" style="5" bestFit="1" customWidth="1"/>
    <col min="6915" max="6915" width="10.140625" style="5" bestFit="1" customWidth="1"/>
    <col min="6916" max="6917" width="9.5703125" style="5" bestFit="1" customWidth="1"/>
    <col min="6918" max="7168" width="9.140625" style="5"/>
    <col min="7169" max="7169" width="34.42578125" style="5" customWidth="1"/>
    <col min="7170" max="7170" width="11.140625" style="5" bestFit="1" customWidth="1"/>
    <col min="7171" max="7171" width="10.140625" style="5" bestFit="1" customWidth="1"/>
    <col min="7172" max="7173" width="9.5703125" style="5" bestFit="1" customWidth="1"/>
    <col min="7174" max="7424" width="9.140625" style="5"/>
    <col min="7425" max="7425" width="34.42578125" style="5" customWidth="1"/>
    <col min="7426" max="7426" width="11.140625" style="5" bestFit="1" customWidth="1"/>
    <col min="7427" max="7427" width="10.140625" style="5" bestFit="1" customWidth="1"/>
    <col min="7428" max="7429" width="9.5703125" style="5" bestFit="1" customWidth="1"/>
    <col min="7430" max="7680" width="9.140625" style="5"/>
    <col min="7681" max="7681" width="34.42578125" style="5" customWidth="1"/>
    <col min="7682" max="7682" width="11.140625" style="5" bestFit="1" customWidth="1"/>
    <col min="7683" max="7683" width="10.140625" style="5" bestFit="1" customWidth="1"/>
    <col min="7684" max="7685" width="9.5703125" style="5" bestFit="1" customWidth="1"/>
    <col min="7686" max="7936" width="9.140625" style="5"/>
    <col min="7937" max="7937" width="34.42578125" style="5" customWidth="1"/>
    <col min="7938" max="7938" width="11.140625" style="5" bestFit="1" customWidth="1"/>
    <col min="7939" max="7939" width="10.140625" style="5" bestFit="1" customWidth="1"/>
    <col min="7940" max="7941" width="9.5703125" style="5" bestFit="1" customWidth="1"/>
    <col min="7942" max="8192" width="9.140625" style="5"/>
    <col min="8193" max="8193" width="34.42578125" style="5" customWidth="1"/>
    <col min="8194" max="8194" width="11.140625" style="5" bestFit="1" customWidth="1"/>
    <col min="8195" max="8195" width="10.140625" style="5" bestFit="1" customWidth="1"/>
    <col min="8196" max="8197" width="9.5703125" style="5" bestFit="1" customWidth="1"/>
    <col min="8198" max="8448" width="9.140625" style="5"/>
    <col min="8449" max="8449" width="34.42578125" style="5" customWidth="1"/>
    <col min="8450" max="8450" width="11.140625" style="5" bestFit="1" customWidth="1"/>
    <col min="8451" max="8451" width="10.140625" style="5" bestFit="1" customWidth="1"/>
    <col min="8452" max="8453" width="9.5703125" style="5" bestFit="1" customWidth="1"/>
    <col min="8454" max="8704" width="9.140625" style="5"/>
    <col min="8705" max="8705" width="34.42578125" style="5" customWidth="1"/>
    <col min="8706" max="8706" width="11.140625" style="5" bestFit="1" customWidth="1"/>
    <col min="8707" max="8707" width="10.140625" style="5" bestFit="1" customWidth="1"/>
    <col min="8708" max="8709" width="9.5703125" style="5" bestFit="1" customWidth="1"/>
    <col min="8710" max="8960" width="9.140625" style="5"/>
    <col min="8961" max="8961" width="34.42578125" style="5" customWidth="1"/>
    <col min="8962" max="8962" width="11.140625" style="5" bestFit="1" customWidth="1"/>
    <col min="8963" max="8963" width="10.140625" style="5" bestFit="1" customWidth="1"/>
    <col min="8964" max="8965" width="9.5703125" style="5" bestFit="1" customWidth="1"/>
    <col min="8966" max="9216" width="9.140625" style="5"/>
    <col min="9217" max="9217" width="34.42578125" style="5" customWidth="1"/>
    <col min="9218" max="9218" width="11.140625" style="5" bestFit="1" customWidth="1"/>
    <col min="9219" max="9219" width="10.140625" style="5" bestFit="1" customWidth="1"/>
    <col min="9220" max="9221" width="9.5703125" style="5" bestFit="1" customWidth="1"/>
    <col min="9222" max="9472" width="9.140625" style="5"/>
    <col min="9473" max="9473" width="34.42578125" style="5" customWidth="1"/>
    <col min="9474" max="9474" width="11.140625" style="5" bestFit="1" customWidth="1"/>
    <col min="9475" max="9475" width="10.140625" style="5" bestFit="1" customWidth="1"/>
    <col min="9476" max="9477" width="9.5703125" style="5" bestFit="1" customWidth="1"/>
    <col min="9478" max="9728" width="9.140625" style="5"/>
    <col min="9729" max="9729" width="34.42578125" style="5" customWidth="1"/>
    <col min="9730" max="9730" width="11.140625" style="5" bestFit="1" customWidth="1"/>
    <col min="9731" max="9731" width="10.140625" style="5" bestFit="1" customWidth="1"/>
    <col min="9732" max="9733" width="9.5703125" style="5" bestFit="1" customWidth="1"/>
    <col min="9734" max="9984" width="9.140625" style="5"/>
    <col min="9985" max="9985" width="34.42578125" style="5" customWidth="1"/>
    <col min="9986" max="9986" width="11.140625" style="5" bestFit="1" customWidth="1"/>
    <col min="9987" max="9987" width="10.140625" style="5" bestFit="1" customWidth="1"/>
    <col min="9988" max="9989" width="9.5703125" style="5" bestFit="1" customWidth="1"/>
    <col min="9990" max="10240" width="9.140625" style="5"/>
    <col min="10241" max="10241" width="34.42578125" style="5" customWidth="1"/>
    <col min="10242" max="10242" width="11.140625" style="5" bestFit="1" customWidth="1"/>
    <col min="10243" max="10243" width="10.140625" style="5" bestFit="1" customWidth="1"/>
    <col min="10244" max="10245" width="9.5703125" style="5" bestFit="1" customWidth="1"/>
    <col min="10246" max="10496" width="9.140625" style="5"/>
    <col min="10497" max="10497" width="34.42578125" style="5" customWidth="1"/>
    <col min="10498" max="10498" width="11.140625" style="5" bestFit="1" customWidth="1"/>
    <col min="10499" max="10499" width="10.140625" style="5" bestFit="1" customWidth="1"/>
    <col min="10500" max="10501" width="9.5703125" style="5" bestFit="1" customWidth="1"/>
    <col min="10502" max="10752" width="9.140625" style="5"/>
    <col min="10753" max="10753" width="34.42578125" style="5" customWidth="1"/>
    <col min="10754" max="10754" width="11.140625" style="5" bestFit="1" customWidth="1"/>
    <col min="10755" max="10755" width="10.140625" style="5" bestFit="1" customWidth="1"/>
    <col min="10756" max="10757" width="9.5703125" style="5" bestFit="1" customWidth="1"/>
    <col min="10758" max="11008" width="9.140625" style="5"/>
    <col min="11009" max="11009" width="34.42578125" style="5" customWidth="1"/>
    <col min="11010" max="11010" width="11.140625" style="5" bestFit="1" customWidth="1"/>
    <col min="11011" max="11011" width="10.140625" style="5" bestFit="1" customWidth="1"/>
    <col min="11012" max="11013" width="9.5703125" style="5" bestFit="1" customWidth="1"/>
    <col min="11014" max="11264" width="9.140625" style="5"/>
    <col min="11265" max="11265" width="34.42578125" style="5" customWidth="1"/>
    <col min="11266" max="11266" width="11.140625" style="5" bestFit="1" customWidth="1"/>
    <col min="11267" max="11267" width="10.140625" style="5" bestFit="1" customWidth="1"/>
    <col min="11268" max="11269" width="9.5703125" style="5" bestFit="1" customWidth="1"/>
    <col min="11270" max="11520" width="9.140625" style="5"/>
    <col min="11521" max="11521" width="34.42578125" style="5" customWidth="1"/>
    <col min="11522" max="11522" width="11.140625" style="5" bestFit="1" customWidth="1"/>
    <col min="11523" max="11523" width="10.140625" style="5" bestFit="1" customWidth="1"/>
    <col min="11524" max="11525" width="9.5703125" style="5" bestFit="1" customWidth="1"/>
    <col min="11526" max="11776" width="9.140625" style="5"/>
    <col min="11777" max="11777" width="34.42578125" style="5" customWidth="1"/>
    <col min="11778" max="11778" width="11.140625" style="5" bestFit="1" customWidth="1"/>
    <col min="11779" max="11779" width="10.140625" style="5" bestFit="1" customWidth="1"/>
    <col min="11780" max="11781" width="9.5703125" style="5" bestFit="1" customWidth="1"/>
    <col min="11782" max="12032" width="9.140625" style="5"/>
    <col min="12033" max="12033" width="34.42578125" style="5" customWidth="1"/>
    <col min="12034" max="12034" width="11.140625" style="5" bestFit="1" customWidth="1"/>
    <col min="12035" max="12035" width="10.140625" style="5" bestFit="1" customWidth="1"/>
    <col min="12036" max="12037" width="9.5703125" style="5" bestFit="1" customWidth="1"/>
    <col min="12038" max="12288" width="9.140625" style="5"/>
    <col min="12289" max="12289" width="34.42578125" style="5" customWidth="1"/>
    <col min="12290" max="12290" width="11.140625" style="5" bestFit="1" customWidth="1"/>
    <col min="12291" max="12291" width="10.140625" style="5" bestFit="1" customWidth="1"/>
    <col min="12292" max="12293" width="9.5703125" style="5" bestFit="1" customWidth="1"/>
    <col min="12294" max="12544" width="9.140625" style="5"/>
    <col min="12545" max="12545" width="34.42578125" style="5" customWidth="1"/>
    <col min="12546" max="12546" width="11.140625" style="5" bestFit="1" customWidth="1"/>
    <col min="12547" max="12547" width="10.140625" style="5" bestFit="1" customWidth="1"/>
    <col min="12548" max="12549" width="9.5703125" style="5" bestFit="1" customWidth="1"/>
    <col min="12550" max="12800" width="9.140625" style="5"/>
    <col min="12801" max="12801" width="34.42578125" style="5" customWidth="1"/>
    <col min="12802" max="12802" width="11.140625" style="5" bestFit="1" customWidth="1"/>
    <col min="12803" max="12803" width="10.140625" style="5" bestFit="1" customWidth="1"/>
    <col min="12804" max="12805" width="9.5703125" style="5" bestFit="1" customWidth="1"/>
    <col min="12806" max="13056" width="9.140625" style="5"/>
    <col min="13057" max="13057" width="34.42578125" style="5" customWidth="1"/>
    <col min="13058" max="13058" width="11.140625" style="5" bestFit="1" customWidth="1"/>
    <col min="13059" max="13059" width="10.140625" style="5" bestFit="1" customWidth="1"/>
    <col min="13060" max="13061" width="9.5703125" style="5" bestFit="1" customWidth="1"/>
    <col min="13062" max="13312" width="9.140625" style="5"/>
    <col min="13313" max="13313" width="34.42578125" style="5" customWidth="1"/>
    <col min="13314" max="13314" width="11.140625" style="5" bestFit="1" customWidth="1"/>
    <col min="13315" max="13315" width="10.140625" style="5" bestFit="1" customWidth="1"/>
    <col min="13316" max="13317" width="9.5703125" style="5" bestFit="1" customWidth="1"/>
    <col min="13318" max="13568" width="9.140625" style="5"/>
    <col min="13569" max="13569" width="34.42578125" style="5" customWidth="1"/>
    <col min="13570" max="13570" width="11.140625" style="5" bestFit="1" customWidth="1"/>
    <col min="13571" max="13571" width="10.140625" style="5" bestFit="1" customWidth="1"/>
    <col min="13572" max="13573" width="9.5703125" style="5" bestFit="1" customWidth="1"/>
    <col min="13574" max="13824" width="9.140625" style="5"/>
    <col min="13825" max="13825" width="34.42578125" style="5" customWidth="1"/>
    <col min="13826" max="13826" width="11.140625" style="5" bestFit="1" customWidth="1"/>
    <col min="13827" max="13827" width="10.140625" style="5" bestFit="1" customWidth="1"/>
    <col min="13828" max="13829" width="9.5703125" style="5" bestFit="1" customWidth="1"/>
    <col min="13830" max="14080" width="9.140625" style="5"/>
    <col min="14081" max="14081" width="34.42578125" style="5" customWidth="1"/>
    <col min="14082" max="14082" width="11.140625" style="5" bestFit="1" customWidth="1"/>
    <col min="14083" max="14083" width="10.140625" style="5" bestFit="1" customWidth="1"/>
    <col min="14084" max="14085" width="9.5703125" style="5" bestFit="1" customWidth="1"/>
    <col min="14086" max="14336" width="9.140625" style="5"/>
    <col min="14337" max="14337" width="34.42578125" style="5" customWidth="1"/>
    <col min="14338" max="14338" width="11.140625" style="5" bestFit="1" customWidth="1"/>
    <col min="14339" max="14339" width="10.140625" style="5" bestFit="1" customWidth="1"/>
    <col min="14340" max="14341" width="9.5703125" style="5" bestFit="1" customWidth="1"/>
    <col min="14342" max="14592" width="9.140625" style="5"/>
    <col min="14593" max="14593" width="34.42578125" style="5" customWidth="1"/>
    <col min="14594" max="14594" width="11.140625" style="5" bestFit="1" customWidth="1"/>
    <col min="14595" max="14595" width="10.140625" style="5" bestFit="1" customWidth="1"/>
    <col min="14596" max="14597" width="9.5703125" style="5" bestFit="1" customWidth="1"/>
    <col min="14598" max="14848" width="9.140625" style="5"/>
    <col min="14849" max="14849" width="34.42578125" style="5" customWidth="1"/>
    <col min="14850" max="14850" width="11.140625" style="5" bestFit="1" customWidth="1"/>
    <col min="14851" max="14851" width="10.140625" style="5" bestFit="1" customWidth="1"/>
    <col min="14852" max="14853" width="9.5703125" style="5" bestFit="1" customWidth="1"/>
    <col min="14854" max="15104" width="9.140625" style="5"/>
    <col min="15105" max="15105" width="34.42578125" style="5" customWidth="1"/>
    <col min="15106" max="15106" width="11.140625" style="5" bestFit="1" customWidth="1"/>
    <col min="15107" max="15107" width="10.140625" style="5" bestFit="1" customWidth="1"/>
    <col min="15108" max="15109" width="9.5703125" style="5" bestFit="1" customWidth="1"/>
    <col min="15110" max="15360" width="9.140625" style="5"/>
    <col min="15361" max="15361" width="34.42578125" style="5" customWidth="1"/>
    <col min="15362" max="15362" width="11.140625" style="5" bestFit="1" customWidth="1"/>
    <col min="15363" max="15363" width="10.140625" style="5" bestFit="1" customWidth="1"/>
    <col min="15364" max="15365" width="9.5703125" style="5" bestFit="1" customWidth="1"/>
    <col min="15366" max="15616" width="9.140625" style="5"/>
    <col min="15617" max="15617" width="34.42578125" style="5" customWidth="1"/>
    <col min="15618" max="15618" width="11.140625" style="5" bestFit="1" customWidth="1"/>
    <col min="15619" max="15619" width="10.140625" style="5" bestFit="1" customWidth="1"/>
    <col min="15620" max="15621" width="9.5703125" style="5" bestFit="1" customWidth="1"/>
    <col min="15622" max="15872" width="9.140625" style="5"/>
    <col min="15873" max="15873" width="34.42578125" style="5" customWidth="1"/>
    <col min="15874" max="15874" width="11.140625" style="5" bestFit="1" customWidth="1"/>
    <col min="15875" max="15875" width="10.140625" style="5" bestFit="1" customWidth="1"/>
    <col min="15876" max="15877" width="9.5703125" style="5" bestFit="1" customWidth="1"/>
    <col min="15878" max="16128" width="9.140625" style="5"/>
    <col min="16129" max="16129" width="34.42578125" style="5" customWidth="1"/>
    <col min="16130" max="16130" width="11.140625" style="5" bestFit="1" customWidth="1"/>
    <col min="16131" max="16131" width="10.140625" style="5" bestFit="1" customWidth="1"/>
    <col min="16132" max="16133" width="9.5703125" style="5" bestFit="1" customWidth="1"/>
    <col min="16134" max="16384" width="9.140625" style="5"/>
  </cols>
  <sheetData>
    <row r="1" spans="1:8" ht="15" x14ac:dyDescent="0.25">
      <c r="A1" s="18" t="s">
        <v>28</v>
      </c>
      <c r="B1" s="18"/>
      <c r="C1" s="18"/>
      <c r="D1" s="18"/>
      <c r="E1" s="18"/>
      <c r="F1" s="18"/>
    </row>
    <row r="2" spans="1:8" ht="15" x14ac:dyDescent="0.25">
      <c r="A2" s="18" t="s">
        <v>19</v>
      </c>
      <c r="B2" s="18"/>
      <c r="C2" s="18"/>
      <c r="D2" s="18"/>
      <c r="E2" s="18"/>
      <c r="F2" s="18"/>
    </row>
    <row r="3" spans="1:8" ht="15" x14ac:dyDescent="0.25">
      <c r="A3" s="18"/>
      <c r="B3" s="34" t="s">
        <v>0</v>
      </c>
      <c r="C3" s="34"/>
      <c r="D3" s="34"/>
      <c r="E3" s="34"/>
      <c r="F3" s="18"/>
    </row>
    <row r="4" spans="1:8" ht="15" x14ac:dyDescent="0.25">
      <c r="A4" s="18"/>
      <c r="B4" s="19">
        <v>2019</v>
      </c>
      <c r="C4" s="20">
        <f>B4+1</f>
        <v>2020</v>
      </c>
      <c r="D4" s="20">
        <f t="shared" ref="D4:E4" si="0">C4+1</f>
        <v>2021</v>
      </c>
      <c r="E4" s="20">
        <f t="shared" si="0"/>
        <v>2022</v>
      </c>
      <c r="F4" s="18"/>
    </row>
    <row r="5" spans="1:8" ht="15" x14ac:dyDescent="0.25">
      <c r="A5" s="21" t="s">
        <v>36</v>
      </c>
      <c r="B5" s="22">
        <v>-4600</v>
      </c>
      <c r="C5" s="22">
        <v>-2221</v>
      </c>
      <c r="D5" s="22">
        <v>4938</v>
      </c>
      <c r="E5" s="22">
        <v>3877</v>
      </c>
      <c r="F5" s="18"/>
    </row>
    <row r="6" spans="1:8" ht="15" x14ac:dyDescent="0.25">
      <c r="A6" s="23" t="s">
        <v>33</v>
      </c>
      <c r="B6" s="24">
        <v>-10600</v>
      </c>
      <c r="C6" s="24">
        <v>60</v>
      </c>
      <c r="D6" s="24">
        <v>7125</v>
      </c>
      <c r="E6" s="24">
        <v>5971</v>
      </c>
      <c r="F6" s="18"/>
    </row>
    <row r="7" spans="1:8" ht="15" x14ac:dyDescent="0.25">
      <c r="A7" s="18" t="s">
        <v>21</v>
      </c>
      <c r="B7" s="25">
        <f>B5-B6</f>
        <v>6000</v>
      </c>
      <c r="C7" s="25">
        <f>C5-C6</f>
        <v>-2281</v>
      </c>
      <c r="D7" s="25">
        <f>D5-D6</f>
        <v>-2187</v>
      </c>
      <c r="E7" s="25">
        <f>E5-E6</f>
        <v>-2094</v>
      </c>
      <c r="F7" s="18"/>
    </row>
    <row r="8" spans="1:8" ht="15" x14ac:dyDescent="0.25">
      <c r="A8" s="18"/>
      <c r="B8" s="25"/>
      <c r="C8" s="25"/>
      <c r="D8" s="25"/>
      <c r="E8" s="25"/>
      <c r="F8" s="18"/>
    </row>
    <row r="9" spans="1:8" ht="15" x14ac:dyDescent="0.25">
      <c r="A9" s="18" t="s">
        <v>20</v>
      </c>
      <c r="B9" s="18"/>
      <c r="C9" s="18"/>
      <c r="D9" s="18"/>
      <c r="E9" s="18"/>
      <c r="F9" s="18"/>
    </row>
    <row r="10" spans="1:8" ht="15" x14ac:dyDescent="0.25">
      <c r="A10" s="18"/>
      <c r="B10" s="34" t="s">
        <v>0</v>
      </c>
      <c r="C10" s="34"/>
      <c r="D10" s="34"/>
      <c r="E10" s="34"/>
      <c r="F10" s="18"/>
    </row>
    <row r="11" spans="1:8" ht="15" x14ac:dyDescent="0.25">
      <c r="A11" s="18"/>
      <c r="B11" s="20">
        <f>B4</f>
        <v>2019</v>
      </c>
      <c r="C11" s="20">
        <f>C4</f>
        <v>2020</v>
      </c>
      <c r="D11" s="20">
        <f>D4</f>
        <v>2021</v>
      </c>
      <c r="E11" s="20">
        <f>E4</f>
        <v>2022</v>
      </c>
      <c r="F11" s="18"/>
    </row>
    <row r="12" spans="1:8" ht="15" x14ac:dyDescent="0.25">
      <c r="A12" s="18" t="s">
        <v>23</v>
      </c>
      <c r="B12" s="26">
        <v>6000</v>
      </c>
      <c r="C12" s="27"/>
      <c r="D12" s="27"/>
      <c r="E12" s="27"/>
      <c r="F12" s="18"/>
      <c r="H12" s="6"/>
    </row>
    <row r="13" spans="1:8" ht="15" x14ac:dyDescent="0.25">
      <c r="A13" s="18" t="s">
        <v>9</v>
      </c>
      <c r="B13" s="18"/>
      <c r="C13" s="27">
        <f>-B12/F13</f>
        <v>-2000</v>
      </c>
      <c r="D13" s="27">
        <f>C13</f>
        <v>-2000</v>
      </c>
      <c r="E13" s="27">
        <f>D13</f>
        <v>-2000</v>
      </c>
      <c r="F13" s="28">
        <v>3</v>
      </c>
    </row>
    <row r="14" spans="1:8" ht="15" x14ac:dyDescent="0.25">
      <c r="A14" s="18" t="s">
        <v>10</v>
      </c>
      <c r="B14" s="18"/>
      <c r="C14" s="27">
        <f>-B12*F14</f>
        <v>-360</v>
      </c>
      <c r="D14" s="27">
        <f>-(B12+C13)*F14</f>
        <v>-240</v>
      </c>
      <c r="E14" s="27">
        <f>-(B12+C13+D13)*F14</f>
        <v>-120</v>
      </c>
      <c r="F14" s="29">
        <v>0.06</v>
      </c>
    </row>
    <row r="15" spans="1:8" ht="15" x14ac:dyDescent="0.25">
      <c r="A15" s="30" t="s">
        <v>11</v>
      </c>
      <c r="B15" s="30"/>
      <c r="C15" s="31">
        <f>C14*(1-$F$15)</f>
        <v>-280.8</v>
      </c>
      <c r="D15" s="31">
        <f t="shared" ref="D15:E15" si="1">D14*(1-$F$15)</f>
        <v>-187.20000000000002</v>
      </c>
      <c r="E15" s="31">
        <f t="shared" si="1"/>
        <v>-93.600000000000009</v>
      </c>
      <c r="F15" s="29">
        <v>0.22</v>
      </c>
    </row>
    <row r="16" spans="1:8" ht="15" x14ac:dyDescent="0.25">
      <c r="A16" s="18" t="s">
        <v>12</v>
      </c>
      <c r="B16" s="27">
        <f>B12</f>
        <v>6000</v>
      </c>
      <c r="C16" s="27">
        <f>C13+C15</f>
        <v>-2280.8000000000002</v>
      </c>
      <c r="D16" s="27">
        <f t="shared" ref="D16:E16" si="2">D13+D15</f>
        <v>-2187.1999999999998</v>
      </c>
      <c r="E16" s="27">
        <f t="shared" si="2"/>
        <v>-2093.6</v>
      </c>
      <c r="F16" s="18"/>
    </row>
  </sheetData>
  <mergeCells count="2">
    <mergeCell ref="B3:E3"/>
    <mergeCell ref="B10:E10"/>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topLeftCell="A10" zoomScale="140" zoomScaleNormal="140" workbookViewId="0">
      <selection activeCell="C7" sqref="C7"/>
    </sheetView>
  </sheetViews>
  <sheetFormatPr baseColWidth="10" defaultColWidth="8.7109375" defaultRowHeight="12.75" x14ac:dyDescent="0.2"/>
  <cols>
    <col min="1" max="1" width="37.42578125" style="5" customWidth="1"/>
    <col min="2" max="7" width="9.140625" style="5"/>
    <col min="8" max="8" width="11.5703125" style="5" bestFit="1" customWidth="1"/>
    <col min="9" max="256" width="9.140625" style="5"/>
    <col min="257" max="257" width="25.5703125" style="5" customWidth="1"/>
    <col min="258" max="263" width="9.140625" style="5"/>
    <col min="264" max="264" width="11.5703125" style="5" bestFit="1" customWidth="1"/>
    <col min="265" max="512" width="9.140625" style="5"/>
    <col min="513" max="513" width="25.5703125" style="5" customWidth="1"/>
    <col min="514" max="519" width="9.140625" style="5"/>
    <col min="520" max="520" width="11.5703125" style="5" bestFit="1" customWidth="1"/>
    <col min="521" max="768" width="9.140625" style="5"/>
    <col min="769" max="769" width="25.5703125" style="5" customWidth="1"/>
    <col min="770" max="775" width="9.140625" style="5"/>
    <col min="776" max="776" width="11.5703125" style="5" bestFit="1" customWidth="1"/>
    <col min="777" max="1024" width="9.140625" style="5"/>
    <col min="1025" max="1025" width="25.5703125" style="5" customWidth="1"/>
    <col min="1026" max="1031" width="9.140625" style="5"/>
    <col min="1032" max="1032" width="11.5703125" style="5" bestFit="1" customWidth="1"/>
    <col min="1033" max="1280" width="9.140625" style="5"/>
    <col min="1281" max="1281" width="25.5703125" style="5" customWidth="1"/>
    <col min="1282" max="1287" width="9.140625" style="5"/>
    <col min="1288" max="1288" width="11.5703125" style="5" bestFit="1" customWidth="1"/>
    <col min="1289" max="1536" width="9.140625" style="5"/>
    <col min="1537" max="1537" width="25.5703125" style="5" customWidth="1"/>
    <col min="1538" max="1543" width="9.140625" style="5"/>
    <col min="1544" max="1544" width="11.5703125" style="5" bestFit="1" customWidth="1"/>
    <col min="1545" max="1792" width="9.140625" style="5"/>
    <col min="1793" max="1793" width="25.5703125" style="5" customWidth="1"/>
    <col min="1794" max="1799" width="9.140625" style="5"/>
    <col min="1800" max="1800" width="11.5703125" style="5" bestFit="1" customWidth="1"/>
    <col min="1801" max="2048" width="9.140625" style="5"/>
    <col min="2049" max="2049" width="25.5703125" style="5" customWidth="1"/>
    <col min="2050" max="2055" width="9.140625" style="5"/>
    <col min="2056" max="2056" width="11.5703125" style="5" bestFit="1" customWidth="1"/>
    <col min="2057" max="2304" width="9.140625" style="5"/>
    <col min="2305" max="2305" width="25.5703125" style="5" customWidth="1"/>
    <col min="2306" max="2311" width="9.140625" style="5"/>
    <col min="2312" max="2312" width="11.5703125" style="5" bestFit="1" customWidth="1"/>
    <col min="2313" max="2560" width="9.140625" style="5"/>
    <col min="2561" max="2561" width="25.5703125" style="5" customWidth="1"/>
    <col min="2562" max="2567" width="9.140625" style="5"/>
    <col min="2568" max="2568" width="11.5703125" style="5" bestFit="1" customWidth="1"/>
    <col min="2569" max="2816" width="9.140625" style="5"/>
    <col min="2817" max="2817" width="25.5703125" style="5" customWidth="1"/>
    <col min="2818" max="2823" width="9.140625" style="5"/>
    <col min="2824" max="2824" width="11.5703125" style="5" bestFit="1" customWidth="1"/>
    <col min="2825" max="3072" width="9.140625" style="5"/>
    <col min="3073" max="3073" width="25.5703125" style="5" customWidth="1"/>
    <col min="3074" max="3079" width="9.140625" style="5"/>
    <col min="3080" max="3080" width="11.5703125" style="5" bestFit="1" customWidth="1"/>
    <col min="3081" max="3328" width="9.140625" style="5"/>
    <col min="3329" max="3329" width="25.5703125" style="5" customWidth="1"/>
    <col min="3330" max="3335" width="9.140625" style="5"/>
    <col min="3336" max="3336" width="11.5703125" style="5" bestFit="1" customWidth="1"/>
    <col min="3337" max="3584" width="9.140625" style="5"/>
    <col min="3585" max="3585" width="25.5703125" style="5" customWidth="1"/>
    <col min="3586" max="3591" width="9.140625" style="5"/>
    <col min="3592" max="3592" width="11.5703125" style="5" bestFit="1" customWidth="1"/>
    <col min="3593" max="3840" width="9.140625" style="5"/>
    <col min="3841" max="3841" width="25.5703125" style="5" customWidth="1"/>
    <col min="3842" max="3847" width="9.140625" style="5"/>
    <col min="3848" max="3848" width="11.5703125" style="5" bestFit="1" customWidth="1"/>
    <col min="3849" max="4096" width="9.140625" style="5"/>
    <col min="4097" max="4097" width="25.5703125" style="5" customWidth="1"/>
    <col min="4098" max="4103" width="9.140625" style="5"/>
    <col min="4104" max="4104" width="11.5703125" style="5" bestFit="1" customWidth="1"/>
    <col min="4105" max="4352" width="9.140625" style="5"/>
    <col min="4353" max="4353" width="25.5703125" style="5" customWidth="1"/>
    <col min="4354" max="4359" width="9.140625" style="5"/>
    <col min="4360" max="4360" width="11.5703125" style="5" bestFit="1" customWidth="1"/>
    <col min="4361" max="4608" width="9.140625" style="5"/>
    <col min="4609" max="4609" width="25.5703125" style="5" customWidth="1"/>
    <col min="4610" max="4615" width="9.140625" style="5"/>
    <col min="4616" max="4616" width="11.5703125" style="5" bestFit="1" customWidth="1"/>
    <col min="4617" max="4864" width="9.140625" style="5"/>
    <col min="4865" max="4865" width="25.5703125" style="5" customWidth="1"/>
    <col min="4866" max="4871" width="9.140625" style="5"/>
    <col min="4872" max="4872" width="11.5703125" style="5" bestFit="1" customWidth="1"/>
    <col min="4873" max="5120" width="9.140625" style="5"/>
    <col min="5121" max="5121" width="25.5703125" style="5" customWidth="1"/>
    <col min="5122" max="5127" width="9.140625" style="5"/>
    <col min="5128" max="5128" width="11.5703125" style="5" bestFit="1" customWidth="1"/>
    <col min="5129" max="5376" width="9.140625" style="5"/>
    <col min="5377" max="5377" width="25.5703125" style="5" customWidth="1"/>
    <col min="5378" max="5383" width="9.140625" style="5"/>
    <col min="5384" max="5384" width="11.5703125" style="5" bestFit="1" customWidth="1"/>
    <col min="5385" max="5632" width="9.140625" style="5"/>
    <col min="5633" max="5633" width="25.5703125" style="5" customWidth="1"/>
    <col min="5634" max="5639" width="9.140625" style="5"/>
    <col min="5640" max="5640" width="11.5703125" style="5" bestFit="1" customWidth="1"/>
    <col min="5641" max="5888" width="9.140625" style="5"/>
    <col min="5889" max="5889" width="25.5703125" style="5" customWidth="1"/>
    <col min="5890" max="5895" width="9.140625" style="5"/>
    <col min="5896" max="5896" width="11.5703125" style="5" bestFit="1" customWidth="1"/>
    <col min="5897" max="6144" width="9.140625" style="5"/>
    <col min="6145" max="6145" width="25.5703125" style="5" customWidth="1"/>
    <col min="6146" max="6151" width="9.140625" style="5"/>
    <col min="6152" max="6152" width="11.5703125" style="5" bestFit="1" customWidth="1"/>
    <col min="6153" max="6400" width="9.140625" style="5"/>
    <col min="6401" max="6401" width="25.5703125" style="5" customWidth="1"/>
    <col min="6402" max="6407" width="9.140625" style="5"/>
    <col min="6408" max="6408" width="11.5703125" style="5" bestFit="1" customWidth="1"/>
    <col min="6409" max="6656" width="9.140625" style="5"/>
    <col min="6657" max="6657" width="25.5703125" style="5" customWidth="1"/>
    <col min="6658" max="6663" width="9.140625" style="5"/>
    <col min="6664" max="6664" width="11.5703125" style="5" bestFit="1" customWidth="1"/>
    <col min="6665" max="6912" width="9.140625" style="5"/>
    <col min="6913" max="6913" width="25.5703125" style="5" customWidth="1"/>
    <col min="6914" max="6919" width="9.140625" style="5"/>
    <col min="6920" max="6920" width="11.5703125" style="5" bestFit="1" customWidth="1"/>
    <col min="6921" max="7168" width="9.140625" style="5"/>
    <col min="7169" max="7169" width="25.5703125" style="5" customWidth="1"/>
    <col min="7170" max="7175" width="9.140625" style="5"/>
    <col min="7176" max="7176" width="11.5703125" style="5" bestFit="1" customWidth="1"/>
    <col min="7177" max="7424" width="9.140625" style="5"/>
    <col min="7425" max="7425" width="25.5703125" style="5" customWidth="1"/>
    <col min="7426" max="7431" width="9.140625" style="5"/>
    <col min="7432" max="7432" width="11.5703125" style="5" bestFit="1" customWidth="1"/>
    <col min="7433" max="7680" width="9.140625" style="5"/>
    <col min="7681" max="7681" width="25.5703125" style="5" customWidth="1"/>
    <col min="7682" max="7687" width="9.140625" style="5"/>
    <col min="7688" max="7688" width="11.5703125" style="5" bestFit="1" customWidth="1"/>
    <col min="7689" max="7936" width="9.140625" style="5"/>
    <col min="7937" max="7937" width="25.5703125" style="5" customWidth="1"/>
    <col min="7938" max="7943" width="9.140625" style="5"/>
    <col min="7944" max="7944" width="11.5703125" style="5" bestFit="1" customWidth="1"/>
    <col min="7945" max="8192" width="9.140625" style="5"/>
    <col min="8193" max="8193" width="25.5703125" style="5" customWidth="1"/>
    <col min="8194" max="8199" width="9.140625" style="5"/>
    <col min="8200" max="8200" width="11.5703125" style="5" bestFit="1" customWidth="1"/>
    <col min="8201" max="8448" width="9.140625" style="5"/>
    <col min="8449" max="8449" width="25.5703125" style="5" customWidth="1"/>
    <col min="8450" max="8455" width="9.140625" style="5"/>
    <col min="8456" max="8456" width="11.5703125" style="5" bestFit="1" customWidth="1"/>
    <col min="8457" max="8704" width="9.140625" style="5"/>
    <col min="8705" max="8705" width="25.5703125" style="5" customWidth="1"/>
    <col min="8706" max="8711" width="9.140625" style="5"/>
    <col min="8712" max="8712" width="11.5703125" style="5" bestFit="1" customWidth="1"/>
    <col min="8713" max="8960" width="9.140625" style="5"/>
    <col min="8961" max="8961" width="25.5703125" style="5" customWidth="1"/>
    <col min="8962" max="8967" width="9.140625" style="5"/>
    <col min="8968" max="8968" width="11.5703125" style="5" bestFit="1" customWidth="1"/>
    <col min="8969" max="9216" width="9.140625" style="5"/>
    <col min="9217" max="9217" width="25.5703125" style="5" customWidth="1"/>
    <col min="9218" max="9223" width="9.140625" style="5"/>
    <col min="9224" max="9224" width="11.5703125" style="5" bestFit="1" customWidth="1"/>
    <col min="9225" max="9472" width="9.140625" style="5"/>
    <col min="9473" max="9473" width="25.5703125" style="5" customWidth="1"/>
    <col min="9474" max="9479" width="9.140625" style="5"/>
    <col min="9480" max="9480" width="11.5703125" style="5" bestFit="1" customWidth="1"/>
    <col min="9481" max="9728" width="9.140625" style="5"/>
    <col min="9729" max="9729" width="25.5703125" style="5" customWidth="1"/>
    <col min="9730" max="9735" width="9.140625" style="5"/>
    <col min="9736" max="9736" width="11.5703125" style="5" bestFit="1" customWidth="1"/>
    <col min="9737" max="9984" width="9.140625" style="5"/>
    <col min="9985" max="9985" width="25.5703125" style="5" customWidth="1"/>
    <col min="9986" max="9991" width="9.140625" style="5"/>
    <col min="9992" max="9992" width="11.5703125" style="5" bestFit="1" customWidth="1"/>
    <col min="9993" max="10240" width="9.140625" style="5"/>
    <col min="10241" max="10241" width="25.5703125" style="5" customWidth="1"/>
    <col min="10242" max="10247" width="9.140625" style="5"/>
    <col min="10248" max="10248" width="11.5703125" style="5" bestFit="1" customWidth="1"/>
    <col min="10249" max="10496" width="9.140625" style="5"/>
    <col min="10497" max="10497" width="25.5703125" style="5" customWidth="1"/>
    <col min="10498" max="10503" width="9.140625" style="5"/>
    <col min="10504" max="10504" width="11.5703125" style="5" bestFit="1" customWidth="1"/>
    <col min="10505" max="10752" width="9.140625" style="5"/>
    <col min="10753" max="10753" width="25.5703125" style="5" customWidth="1"/>
    <col min="10754" max="10759" width="9.140625" style="5"/>
    <col min="10760" max="10760" width="11.5703125" style="5" bestFit="1" customWidth="1"/>
    <col min="10761" max="11008" width="9.140625" style="5"/>
    <col min="11009" max="11009" width="25.5703125" style="5" customWidth="1"/>
    <col min="11010" max="11015" width="9.140625" style="5"/>
    <col min="11016" max="11016" width="11.5703125" style="5" bestFit="1" customWidth="1"/>
    <col min="11017" max="11264" width="9.140625" style="5"/>
    <col min="11265" max="11265" width="25.5703125" style="5" customWidth="1"/>
    <col min="11266" max="11271" width="9.140625" style="5"/>
    <col min="11272" max="11272" width="11.5703125" style="5" bestFit="1" customWidth="1"/>
    <col min="11273" max="11520" width="9.140625" style="5"/>
    <col min="11521" max="11521" width="25.5703125" style="5" customWidth="1"/>
    <col min="11522" max="11527" width="9.140625" style="5"/>
    <col min="11528" max="11528" width="11.5703125" style="5" bestFit="1" customWidth="1"/>
    <col min="11529" max="11776" width="9.140625" style="5"/>
    <col min="11777" max="11777" width="25.5703125" style="5" customWidth="1"/>
    <col min="11778" max="11783" width="9.140625" style="5"/>
    <col min="11784" max="11784" width="11.5703125" style="5" bestFit="1" customWidth="1"/>
    <col min="11785" max="12032" width="9.140625" style="5"/>
    <col min="12033" max="12033" width="25.5703125" style="5" customWidth="1"/>
    <col min="12034" max="12039" width="9.140625" style="5"/>
    <col min="12040" max="12040" width="11.5703125" style="5" bestFit="1" customWidth="1"/>
    <col min="12041" max="12288" width="9.140625" style="5"/>
    <col min="12289" max="12289" width="25.5703125" style="5" customWidth="1"/>
    <col min="12290" max="12295" width="9.140625" style="5"/>
    <col min="12296" max="12296" width="11.5703125" style="5" bestFit="1" customWidth="1"/>
    <col min="12297" max="12544" width="9.140625" style="5"/>
    <col min="12545" max="12545" width="25.5703125" style="5" customWidth="1"/>
    <col min="12546" max="12551" width="9.140625" style="5"/>
    <col min="12552" max="12552" width="11.5703125" style="5" bestFit="1" customWidth="1"/>
    <col min="12553" max="12800" width="9.140625" style="5"/>
    <col min="12801" max="12801" width="25.5703125" style="5" customWidth="1"/>
    <col min="12802" max="12807" width="9.140625" style="5"/>
    <col min="12808" max="12808" width="11.5703125" style="5" bestFit="1" customWidth="1"/>
    <col min="12809" max="13056" width="9.140625" style="5"/>
    <col min="13057" max="13057" width="25.5703125" style="5" customWidth="1"/>
    <col min="13058" max="13063" width="9.140625" style="5"/>
    <col min="13064" max="13064" width="11.5703125" style="5" bestFit="1" customWidth="1"/>
    <col min="13065" max="13312" width="9.140625" style="5"/>
    <col min="13313" max="13313" width="25.5703125" style="5" customWidth="1"/>
    <col min="13314" max="13319" width="9.140625" style="5"/>
    <col min="13320" max="13320" width="11.5703125" style="5" bestFit="1" customWidth="1"/>
    <col min="13321" max="13568" width="9.140625" style="5"/>
    <col min="13569" max="13569" width="25.5703125" style="5" customWidth="1"/>
    <col min="13570" max="13575" width="9.140625" style="5"/>
    <col min="13576" max="13576" width="11.5703125" style="5" bestFit="1" customWidth="1"/>
    <col min="13577" max="13824" width="9.140625" style="5"/>
    <col min="13825" max="13825" width="25.5703125" style="5" customWidth="1"/>
    <col min="13826" max="13831" width="9.140625" style="5"/>
    <col min="13832" max="13832" width="11.5703125" style="5" bestFit="1" customWidth="1"/>
    <col min="13833" max="14080" width="9.140625" style="5"/>
    <col min="14081" max="14081" width="25.5703125" style="5" customWidth="1"/>
    <col min="14082" max="14087" width="9.140625" style="5"/>
    <col min="14088" max="14088" width="11.5703125" style="5" bestFit="1" customWidth="1"/>
    <col min="14089" max="14336" width="9.140625" style="5"/>
    <col min="14337" max="14337" width="25.5703125" style="5" customWidth="1"/>
    <col min="14338" max="14343" width="9.140625" style="5"/>
    <col min="14344" max="14344" width="11.5703125" style="5" bestFit="1" customWidth="1"/>
    <col min="14345" max="14592" width="9.140625" style="5"/>
    <col min="14593" max="14593" width="25.5703125" style="5" customWidth="1"/>
    <col min="14594" max="14599" width="9.140625" style="5"/>
    <col min="14600" max="14600" width="11.5703125" style="5" bestFit="1" customWidth="1"/>
    <col min="14601" max="14848" width="9.140625" style="5"/>
    <col min="14849" max="14849" width="25.5703125" style="5" customWidth="1"/>
    <col min="14850" max="14855" width="9.140625" style="5"/>
    <col min="14856" max="14856" width="11.5703125" style="5" bestFit="1" customWidth="1"/>
    <col min="14857" max="15104" width="9.140625" style="5"/>
    <col min="15105" max="15105" width="25.5703125" style="5" customWidth="1"/>
    <col min="15106" max="15111" width="9.140625" style="5"/>
    <col min="15112" max="15112" width="11.5703125" style="5" bestFit="1" customWidth="1"/>
    <col min="15113" max="15360" width="9.140625" style="5"/>
    <col min="15361" max="15361" width="25.5703125" style="5" customWidth="1"/>
    <col min="15362" max="15367" width="9.140625" style="5"/>
    <col min="15368" max="15368" width="11.5703125" style="5" bestFit="1" customWidth="1"/>
    <col min="15369" max="15616" width="9.140625" style="5"/>
    <col min="15617" max="15617" width="25.5703125" style="5" customWidth="1"/>
    <col min="15618" max="15623" width="9.140625" style="5"/>
    <col min="15624" max="15624" width="11.5703125" style="5" bestFit="1" customWidth="1"/>
    <col min="15625" max="15872" width="9.140625" style="5"/>
    <col min="15873" max="15873" width="25.5703125" style="5" customWidth="1"/>
    <col min="15874" max="15879" width="9.140625" style="5"/>
    <col min="15880" max="15880" width="11.5703125" style="5" bestFit="1" customWidth="1"/>
    <col min="15881" max="16128" width="9.140625" style="5"/>
    <col min="16129" max="16129" width="25.5703125" style="5" customWidth="1"/>
    <col min="16130" max="16135" width="9.140625" style="5"/>
    <col min="16136" max="16136" width="11.5703125" style="5" bestFit="1" customWidth="1"/>
    <col min="16137" max="16384" width="9.140625" style="5"/>
  </cols>
  <sheetData>
    <row r="1" spans="1:11" ht="15" x14ac:dyDescent="0.25">
      <c r="A1" s="18" t="s">
        <v>28</v>
      </c>
      <c r="B1" s="18"/>
      <c r="C1" s="18"/>
      <c r="D1" s="18"/>
      <c r="E1" s="18"/>
    </row>
    <row r="2" spans="1:11" ht="15" x14ac:dyDescent="0.25">
      <c r="A2" s="18" t="s">
        <v>38</v>
      </c>
      <c r="B2" s="34" t="s">
        <v>0</v>
      </c>
      <c r="C2" s="34"/>
      <c r="D2" s="34"/>
      <c r="E2" s="34"/>
    </row>
    <row r="3" spans="1:11" ht="15" x14ac:dyDescent="0.25">
      <c r="A3" s="18"/>
      <c r="B3" s="19">
        <v>2019</v>
      </c>
      <c r="C3" s="20">
        <f>B3+1</f>
        <v>2020</v>
      </c>
      <c r="D3" s="20">
        <f t="shared" ref="D3:E3" si="0">C3+1</f>
        <v>2021</v>
      </c>
      <c r="E3" s="20">
        <f t="shared" si="0"/>
        <v>2022</v>
      </c>
    </row>
    <row r="4" spans="1:11" ht="15" x14ac:dyDescent="0.25">
      <c r="A4" s="18" t="s">
        <v>14</v>
      </c>
      <c r="B4" s="26">
        <v>-10780</v>
      </c>
      <c r="C4" s="26">
        <v>614</v>
      </c>
      <c r="D4" s="26">
        <v>7125</v>
      </c>
      <c r="E4" s="26">
        <v>5971</v>
      </c>
    </row>
    <row r="5" spans="1:11" ht="15" x14ac:dyDescent="0.25">
      <c r="A5" s="30" t="s">
        <v>13</v>
      </c>
      <c r="B5" s="32">
        <v>-10600</v>
      </c>
      <c r="C5" s="32">
        <v>60</v>
      </c>
      <c r="D5" s="32">
        <v>7125</v>
      </c>
      <c r="E5" s="32">
        <v>5971</v>
      </c>
      <c r="G5" s="7"/>
      <c r="H5" s="7"/>
      <c r="I5" s="8"/>
      <c r="J5" s="8"/>
      <c r="K5" s="9"/>
    </row>
    <row r="6" spans="1:11" ht="15" x14ac:dyDescent="0.25">
      <c r="A6" s="18" t="s">
        <v>15</v>
      </c>
      <c r="B6" s="27">
        <f>B4-B5</f>
        <v>-180</v>
      </c>
      <c r="C6" s="27">
        <f>C4-C5</f>
        <v>554</v>
      </c>
      <c r="D6" s="27">
        <f>D4-D5</f>
        <v>0</v>
      </c>
      <c r="E6" s="27">
        <f>E4-E5</f>
        <v>0</v>
      </c>
    </row>
    <row r="7" spans="1:11" ht="15" x14ac:dyDescent="0.25">
      <c r="A7" s="18"/>
      <c r="B7" s="18"/>
      <c r="C7" s="18"/>
      <c r="D7" s="18"/>
      <c r="E7" s="18"/>
    </row>
    <row r="8" spans="1:11" ht="15" x14ac:dyDescent="0.25">
      <c r="A8" s="18" t="s">
        <v>37</v>
      </c>
      <c r="B8" s="34" t="s">
        <v>0</v>
      </c>
      <c r="C8" s="34"/>
      <c r="D8" s="34"/>
      <c r="E8" s="34"/>
    </row>
    <row r="9" spans="1:11" ht="15" x14ac:dyDescent="0.25">
      <c r="A9" s="18"/>
      <c r="B9" s="20">
        <f>B3</f>
        <v>2019</v>
      </c>
      <c r="C9" s="20">
        <f>C3</f>
        <v>2020</v>
      </c>
      <c r="D9" s="20">
        <f>D3</f>
        <v>2021</v>
      </c>
      <c r="E9" s="20">
        <f>E3</f>
        <v>2022</v>
      </c>
    </row>
    <row r="10" spans="1:11" ht="15" x14ac:dyDescent="0.25">
      <c r="A10" s="18" t="s">
        <v>16</v>
      </c>
      <c r="B10" s="26">
        <v>-10600</v>
      </c>
      <c r="C10" s="26">
        <v>254</v>
      </c>
      <c r="D10" s="26">
        <v>7222</v>
      </c>
      <c r="E10" s="26">
        <v>5681</v>
      </c>
    </row>
    <row r="11" spans="1:11" ht="15" x14ac:dyDescent="0.25">
      <c r="A11" s="30" t="s">
        <v>31</v>
      </c>
      <c r="B11" s="31">
        <f>B5</f>
        <v>-10600</v>
      </c>
      <c r="C11" s="31">
        <f>C5</f>
        <v>60</v>
      </c>
      <c r="D11" s="31">
        <f>D5</f>
        <v>7125</v>
      </c>
      <c r="E11" s="31">
        <f>E5</f>
        <v>5971</v>
      </c>
      <c r="H11" s="6"/>
    </row>
    <row r="12" spans="1:11" ht="15" x14ac:dyDescent="0.25">
      <c r="A12" s="18" t="s">
        <v>15</v>
      </c>
      <c r="B12" s="27">
        <f>B10-B11</f>
        <v>0</v>
      </c>
      <c r="C12" s="27">
        <f>C10-C11</f>
        <v>194</v>
      </c>
      <c r="D12" s="27">
        <f>D10-D11</f>
        <v>97</v>
      </c>
      <c r="E12" s="27">
        <f>E10-E11</f>
        <v>-290</v>
      </c>
      <c r="F12" s="7"/>
      <c r="H12" s="7"/>
      <c r="I12" s="7"/>
    </row>
    <row r="13" spans="1:11" ht="15" x14ac:dyDescent="0.25">
      <c r="A13" s="18"/>
      <c r="B13" s="18"/>
      <c r="C13" s="18"/>
      <c r="D13" s="18"/>
      <c r="E13" s="18"/>
      <c r="H13" s="7"/>
    </row>
    <row r="14" spans="1:11" ht="15" x14ac:dyDescent="0.25">
      <c r="A14" s="18" t="s">
        <v>39</v>
      </c>
      <c r="B14" s="34" t="s">
        <v>0</v>
      </c>
      <c r="C14" s="34"/>
      <c r="D14" s="34"/>
      <c r="E14" s="34"/>
    </row>
    <row r="15" spans="1:11" ht="15" x14ac:dyDescent="0.25">
      <c r="A15" s="18"/>
      <c r="B15" s="20">
        <f>B9</f>
        <v>2019</v>
      </c>
      <c r="C15" s="20">
        <f>C9</f>
        <v>2020</v>
      </c>
      <c r="D15" s="20">
        <f>D9</f>
        <v>2021</v>
      </c>
      <c r="E15" s="20">
        <f>E9</f>
        <v>2022</v>
      </c>
    </row>
    <row r="16" spans="1:11" ht="15" x14ac:dyDescent="0.25">
      <c r="A16" s="18" t="s">
        <v>18</v>
      </c>
      <c r="B16" s="26">
        <v>-12400</v>
      </c>
      <c r="C16" s="26">
        <v>-1629</v>
      </c>
      <c r="D16" s="26">
        <v>9116</v>
      </c>
      <c r="E16" s="26">
        <v>7469</v>
      </c>
    </row>
    <row r="17" spans="1:6" ht="15" x14ac:dyDescent="0.25">
      <c r="A17" s="30" t="s">
        <v>17</v>
      </c>
      <c r="B17" s="31">
        <f>B11</f>
        <v>-10600</v>
      </c>
      <c r="C17" s="31">
        <f t="shared" ref="C17:E17" si="1">C11</f>
        <v>60</v>
      </c>
      <c r="D17" s="31">
        <f t="shared" si="1"/>
        <v>7125</v>
      </c>
      <c r="E17" s="31">
        <f t="shared" si="1"/>
        <v>5971</v>
      </c>
    </row>
    <row r="18" spans="1:6" ht="15" x14ac:dyDescent="0.25">
      <c r="A18" s="18" t="s">
        <v>15</v>
      </c>
      <c r="B18" s="27">
        <f>B17-B16</f>
        <v>1800</v>
      </c>
      <c r="C18" s="27">
        <f>C17-C16</f>
        <v>1689</v>
      </c>
      <c r="D18" s="27">
        <f>D17-D16</f>
        <v>-1991</v>
      </c>
      <c r="E18" s="27">
        <f>E17-E16</f>
        <v>-1498</v>
      </c>
      <c r="F18" s="7"/>
    </row>
    <row r="19" spans="1:6" x14ac:dyDescent="0.2">
      <c r="E19" s="7"/>
      <c r="F19" s="6"/>
    </row>
  </sheetData>
  <mergeCells count="3">
    <mergeCell ref="B2:E2"/>
    <mergeCell ref="B8:E8"/>
    <mergeCell ref="B14:E14"/>
  </mergeCells>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Oppgave 2.4</vt:lpstr>
      <vt:lpstr>Oppgave 2.5</vt:lpstr>
      <vt:lpstr>Oppgave 2.7</vt:lpstr>
      <vt:lpstr>Oppgave 2.8</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2015-05-09T09:26:40Z</dcterms:created>
  <dcterms:modified xsi:type="dcterms:W3CDTF">2020-01-17T12:24:51Z</dcterms:modified>
</cp:coreProperties>
</file>