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 activeTab="3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45621"/>
</workbook>
</file>

<file path=xl/calcChain.xml><?xml version="1.0" encoding="utf-8"?>
<calcChain xmlns="http://schemas.openxmlformats.org/spreadsheetml/2006/main">
  <c r="C18" i="12" l="1"/>
  <c r="C17" i="12"/>
  <c r="C12" i="12"/>
  <c r="C11" i="12"/>
  <c r="B10" i="12"/>
  <c r="B12" i="12" s="1"/>
  <c r="B18" i="12" s="1"/>
  <c r="C8" i="12"/>
  <c r="B8" i="12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6" i="3"/>
  <c r="E7" i="3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C6" i="3"/>
  <c r="C7" i="3" s="1"/>
  <c r="G5" i="3"/>
  <c r="G4" i="3"/>
  <c r="B15" i="5" l="1"/>
  <c r="C8" i="3"/>
  <c r="G7" i="3"/>
  <c r="F16" i="3"/>
  <c r="E8" i="3"/>
  <c r="E9" i="3" s="1"/>
  <c r="E10" i="3" s="1"/>
  <c r="E11" i="3" s="1"/>
  <c r="E12" i="3" s="1"/>
  <c r="E13" i="3" s="1"/>
  <c r="E14" i="3" s="1"/>
  <c r="E15" i="3" s="1"/>
  <c r="E16" i="3" s="1"/>
  <c r="G6" i="3"/>
  <c r="C9" i="3" l="1"/>
  <c r="G8" i="3"/>
  <c r="C10" i="3" l="1"/>
  <c r="G9" i="3"/>
  <c r="G10" i="3" l="1"/>
  <c r="C11" i="3"/>
  <c r="G11" i="3" l="1"/>
  <c r="C12" i="3"/>
  <c r="C13" i="3" l="1"/>
  <c r="G12" i="3"/>
  <c r="G13" i="3" l="1"/>
  <c r="C14" i="3"/>
  <c r="C15" i="3" l="1"/>
  <c r="G14" i="3"/>
  <c r="C16" i="3" l="1"/>
  <c r="G15" i="3"/>
  <c r="K7" i="3"/>
  <c r="O7" i="3"/>
  <c r="P7" i="3"/>
  <c r="M7" i="3"/>
  <c r="N7" i="3"/>
  <c r="L7" i="3"/>
  <c r="G16" i="3" l="1"/>
  <c r="Q7" i="3"/>
  <c r="R7" i="3"/>
  <c r="J7" i="3"/>
  <c r="N6" i="3" l="1"/>
  <c r="R6" i="3"/>
  <c r="P6" i="3"/>
  <c r="L6" i="3"/>
  <c r="K6" i="3"/>
  <c r="J6" i="3"/>
  <c r="O6" i="3"/>
  <c r="Q6" i="3"/>
  <c r="M6" i="3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inneholder beregningene til oppgave 2N.2.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<sst xmlns="http://schemas.openxmlformats.org/spreadsheetml/2006/main" count="143" uniqueCount="73">
  <si>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</si>
  <si>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</si>
  <si>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</si>
  <si>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</si>
  <si>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</si>
  <si>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</si>
  <si>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</si>
  <si>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</si>
  <si>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</si>
  <si>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</si>
  <si>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</si>
  <si>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</si>
  <si>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</si>
  <si>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</si>
  <si>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</si>
  <si>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</si>
  <si>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</si>
  <si>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</si>
  <si>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</si>
  <si>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</si>
  <si>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</si>
  <si>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</si>
  <si>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Verdi ved planperiodens slutt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</si>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</sst>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164" fontId="10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/>
    <cellStyle name="Comma 3" xfId="5"/>
    <cellStyle name="Komma" xfId="1" builtinId="3"/>
    <cellStyle name="Normal" xfId="0" builtinId="0"/>
    <cellStyle name="Normal 2" xfId="2"/>
    <cellStyle name="Normal 3" xfId="4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'N5.7'!$J$5:$R$5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'N5.7'!$J$6:$R$6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'N5.7'!$J$7:$R$7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11904"/>
        <c:axId val="221614080"/>
      </c:lineChart>
      <c:catAx>
        <c:axId val="22161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21614080"/>
        <c:crosses val="autoZero"/>
        <c:auto val="1"/>
        <c:lblAlgn val="ctr"/>
        <c:lblOffset val="100"/>
        <c:noMultiLvlLbl val="0"/>
      </c:catAx>
      <c:valAx>
        <c:axId val="221614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21611904"/>
        <c:crossesAt val="1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/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/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/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/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/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/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/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/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/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/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/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/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/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/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/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/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/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/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/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/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/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/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/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/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10</xdr:row>
      <xdr:rowOff>142875</xdr:rowOff>
    </xdr:from>
    <xdr:to>
      <xdr:col>17</xdr:col>
      <xdr:colOff>28575</xdr:colOff>
      <xdr:row>25</xdr:row>
      <xdr:rowOff>9525</xdr:rowOff>
    </xdr:to>
    <xdr:graphicFrame macro="">
      <xdr:nvGraphicFramePr>
        <xdr:cNvPr id="13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"/>
  <sheetViews>
    <sheetView zoomScale="140" zoomScaleNormal="140" workbookViewId="0"/>
  </sheetViews>
  <sheetFormatPr baseColWidth="10" defaultColWidth="9.14062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4"/>
      <c r="C1" s="4"/>
    </row>
    <row r="2" spans="1:13" x14ac:dyDescent="0.25">
      <c r="A2" s="4" t="s">
        <v>15</v>
      </c>
      <c r="B2" s="5">
        <v>-4000</v>
      </c>
      <c r="C2" s="4" t="s">
        <v>16</v>
      </c>
      <c r="E2">
        <v>0</v>
      </c>
      <c r="K2">
        <v>20</v>
      </c>
    </row>
    <row r="3" spans="1:13" x14ac:dyDescent="0.25">
      <c r="A3" s="4" t="s">
        <v>17</v>
      </c>
      <c r="B3" s="5">
        <v>-400</v>
      </c>
      <c r="C3" s="4" t="str">
        <f>C2</f>
        <v>mill kroner</v>
      </c>
      <c r="M3" t="s">
        <v>48</v>
      </c>
    </row>
    <row r="4" spans="1:13" x14ac:dyDescent="0.25">
      <c r="A4" s="4" t="s">
        <v>18</v>
      </c>
      <c r="B4" s="5">
        <v>20</v>
      </c>
      <c r="C4" s="3" t="s">
        <v>19</v>
      </c>
      <c r="E4" s="9">
        <v>-4000</v>
      </c>
      <c r="K4" s="9">
        <v>2400</v>
      </c>
    </row>
    <row r="5" spans="1:13" x14ac:dyDescent="0.25">
      <c r="A5" s="4" t="s">
        <v>40</v>
      </c>
      <c r="B5" s="6">
        <v>4</v>
      </c>
      <c r="C5" s="3" t="s">
        <v>20</v>
      </c>
      <c r="F5">
        <v>-400</v>
      </c>
      <c r="G5">
        <v>-400</v>
      </c>
      <c r="H5" s="1" t="s">
        <v>50</v>
      </c>
      <c r="I5" s="1"/>
      <c r="J5">
        <v>-400</v>
      </c>
      <c r="K5">
        <v>-400</v>
      </c>
    </row>
    <row r="6" spans="1:13" x14ac:dyDescent="0.25">
      <c r="A6" s="4" t="s">
        <v>21</v>
      </c>
      <c r="B6" s="5">
        <v>50</v>
      </c>
      <c r="C6" s="4" t="str">
        <f>C4</f>
        <v>År</v>
      </c>
    </row>
    <row r="7" spans="1:13" x14ac:dyDescent="0.25">
      <c r="A7" s="4" t="s">
        <v>22</v>
      </c>
      <c r="B7" s="7">
        <f>-B2*(1-(B4/B6))</f>
        <v>2400</v>
      </c>
      <c r="C7" s="4" t="str">
        <f>C2</f>
        <v>mill kroner</v>
      </c>
      <c r="E7" s="34">
        <v>1095</v>
      </c>
    </row>
    <row r="8" spans="1:13" x14ac:dyDescent="0.25">
      <c r="A8" s="4" t="s">
        <v>52</v>
      </c>
      <c r="B8" s="8">
        <f>PV(B5/100,B4,0,-B7)</f>
        <v>1095.328670883101</v>
      </c>
      <c r="C8" s="4" t="str">
        <f>C2</f>
        <v>mill kroner</v>
      </c>
      <c r="E8" s="9">
        <f>E4+E7</f>
        <v>-2905</v>
      </c>
    </row>
    <row r="9" spans="1:13" x14ac:dyDescent="0.25">
      <c r="A9" s="4" t="s">
        <v>53</v>
      </c>
      <c r="B9" s="9">
        <f>B2+B8</f>
        <v>-2904.671329116899</v>
      </c>
      <c r="C9" t="str">
        <f>C2</f>
        <v>mill kroner</v>
      </c>
    </row>
    <row r="10" spans="1:13" x14ac:dyDescent="0.25">
      <c r="A10" s="4" t="s">
        <v>54</v>
      </c>
      <c r="B10" s="8">
        <f>-PV(B5/100,B4,B3)</f>
        <v>-5436.1305379870792</v>
      </c>
      <c r="C10" s="4" t="str">
        <f>C3</f>
        <v>mill kroner</v>
      </c>
    </row>
    <row r="11" spans="1:13" x14ac:dyDescent="0.25">
      <c r="A11" s="4" t="s">
        <v>55</v>
      </c>
      <c r="B11" s="7">
        <f>B9+B10</f>
        <v>-8340.801867103979</v>
      </c>
      <c r="C11" s="4" t="str">
        <f>C2</f>
        <v>mill kroner</v>
      </c>
      <c r="E11" s="34">
        <v>-5436</v>
      </c>
    </row>
    <row r="12" spans="1:13" x14ac:dyDescent="0.25">
      <c r="A12" s="4" t="s">
        <v>49</v>
      </c>
      <c r="B12" s="9">
        <f>-PMT(B5/100,B4,B11)</f>
        <v>-613.73080052580667</v>
      </c>
      <c r="C12" s="4" t="str">
        <f>C2</f>
        <v>mill kroner</v>
      </c>
      <c r="E12" s="9">
        <f>E8+E11</f>
        <v>-8341</v>
      </c>
    </row>
    <row r="13" spans="1:13" x14ac:dyDescent="0.25">
      <c r="A13" s="4" t="s">
        <v>23</v>
      </c>
      <c r="B13" s="7">
        <f>-PMT(B5/100,B4,B11)</f>
        <v>-613.73080052580667</v>
      </c>
      <c r="C13" s="4" t="str">
        <f>C10</f>
        <v>mill kroner</v>
      </c>
      <c r="F13">
        <v>-614</v>
      </c>
    </row>
    <row r="14" spans="1:13" x14ac:dyDescent="0.25">
      <c r="A14" s="7" t="s">
        <v>24</v>
      </c>
      <c r="B14" s="5">
        <v>230</v>
      </c>
      <c r="C14" s="4" t="s">
        <v>25</v>
      </c>
      <c r="G14">
        <v>-614</v>
      </c>
    </row>
    <row r="15" spans="1:13" x14ac:dyDescent="0.25">
      <c r="A15" s="4" t="s">
        <v>51</v>
      </c>
      <c r="B15" s="7">
        <f>B13*1000/B14</f>
        <v>-2668.3947848948119</v>
      </c>
      <c r="C15" s="4" t="s">
        <v>26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0"/>
  <sheetViews>
    <sheetView workbookViewId="0"/>
  </sheetViews>
  <sheetFormatPr baseColWidth="10" defaultColWidth="9.14062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6">
        <v>0</v>
      </c>
      <c r="G2" s="36">
        <v>1</v>
      </c>
      <c r="H2" s="36">
        <v>2</v>
      </c>
      <c r="I2" s="36" t="s">
        <v>50</v>
      </c>
      <c r="J2" s="36" t="s">
        <v>50</v>
      </c>
      <c r="K2" s="36" t="s">
        <v>50</v>
      </c>
      <c r="L2" s="36">
        <v>119</v>
      </c>
    </row>
    <row r="3" spans="4:13" x14ac:dyDescent="0.25">
      <c r="M3" s="4" t="s">
        <v>56</v>
      </c>
    </row>
    <row r="4" spans="4:13" x14ac:dyDescent="0.25">
      <c r="D4" s="35" t="s">
        <v>57</v>
      </c>
      <c r="F4" s="9">
        <v>500000</v>
      </c>
      <c r="G4">
        <v>0</v>
      </c>
      <c r="H4">
        <v>0</v>
      </c>
      <c r="I4" s="40" t="s">
        <v>50</v>
      </c>
      <c r="J4" s="2" t="s">
        <v>50</v>
      </c>
      <c r="K4" s="2" t="s">
        <v>50</v>
      </c>
      <c r="L4">
        <v>0</v>
      </c>
    </row>
    <row r="8" spans="4:13" x14ac:dyDescent="0.25">
      <c r="D8" s="37" t="s">
        <v>58</v>
      </c>
      <c r="E8" s="38"/>
      <c r="F8" s="34">
        <v>10000</v>
      </c>
      <c r="G8" s="34">
        <v>10000</v>
      </c>
      <c r="H8" s="34">
        <v>10000</v>
      </c>
      <c r="I8" s="40" t="s">
        <v>50</v>
      </c>
      <c r="J8" s="2" t="s">
        <v>50</v>
      </c>
      <c r="K8" s="2" t="s">
        <v>50</v>
      </c>
      <c r="L8" s="34">
        <v>10000</v>
      </c>
    </row>
    <row r="9" spans="4:13" x14ac:dyDescent="0.25">
      <c r="D9" s="39" t="s">
        <v>59</v>
      </c>
      <c r="I9" s="1"/>
      <c r="J9" s="1"/>
      <c r="K9" s="1"/>
    </row>
    <row r="10" spans="4:13" x14ac:dyDescent="0.25">
      <c r="D10" s="66" t="s">
        <v>60</v>
      </c>
      <c r="E10" s="66"/>
      <c r="F10" s="9">
        <v>490000</v>
      </c>
      <c r="G10" s="9">
        <v>-10000</v>
      </c>
      <c r="H10" s="9">
        <v>-10000</v>
      </c>
      <c r="I10" s="1" t="s">
        <v>50</v>
      </c>
      <c r="J10" s="1" t="s">
        <v>50</v>
      </c>
      <c r="K10" s="1" t="s">
        <v>50</v>
      </c>
      <c r="L10" s="9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14000</v>
      </c>
      <c r="D6" s="43" t="s">
        <v>34</v>
      </c>
      <c r="E6" s="44">
        <f>-A6*C6/1000000</f>
        <v>-5.1100000000000003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8.1900000000000013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-14.61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3.9447000000000001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71</v>
      </c>
      <c r="B14" s="25"/>
      <c r="C14" s="25"/>
      <c r="D14" s="25"/>
      <c r="E14" s="24">
        <f>E10+E11+E12+E13</f>
        <v>3.5043338968904454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tabSelected="1"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10000</v>
      </c>
      <c r="D6" s="43" t="s">
        <v>34</v>
      </c>
      <c r="E6" s="44">
        <f>-A6*C6/1000000</f>
        <v>-3.65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9.65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-13.15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3.5505000000000004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65</v>
      </c>
      <c r="B14" s="25"/>
      <c r="C14" s="25"/>
      <c r="D14" s="25"/>
      <c r="E14" s="24">
        <f>E10+E11+E12+E13</f>
        <v>4.5701338968904448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285156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5.75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350</v>
      </c>
      <c r="C9" s="10" t="s">
        <v>69</v>
      </c>
    </row>
    <row r="10" spans="1:3" ht="15" x14ac:dyDescent="0.25">
      <c r="A10" s="11" t="s">
        <v>45</v>
      </c>
      <c r="B10" s="15">
        <f>(B8*B9)</f>
        <v>9800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8300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-11353.069946135685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57031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2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402.50980349740723</v>
      </c>
      <c r="C9" s="10" t="s">
        <v>69</v>
      </c>
    </row>
    <row r="10" spans="1:3" ht="15" x14ac:dyDescent="0.25">
      <c r="A10" s="11" t="s">
        <v>45</v>
      </c>
      <c r="B10" s="15">
        <f>(B8*B9)</f>
        <v>11270.274497927403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9770.274497927403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0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140" zoomScaleNormal="140" workbookViewId="0"/>
  </sheetViews>
  <sheetFormatPr baseColWidth="10" defaultColWidth="9.140625" defaultRowHeight="15" x14ac:dyDescent="0.25"/>
  <cols>
    <col min="1" max="1" width="9.42578125" style="52" customWidth="1"/>
    <col min="2" max="5" width="11.42578125" style="60" customWidth="1"/>
    <col min="6" max="6" width="11" style="60" customWidth="1"/>
    <col min="7" max="7" width="10.7109375" style="60" customWidth="1"/>
    <col min="8" max="8" width="11.42578125" style="52" customWidth="1"/>
    <col min="9" max="9" width="12" style="53" customWidth="1"/>
    <col min="10" max="18" width="8.140625" style="52" customWidth="1"/>
    <col min="19" max="16384" width="9.140625" style="4"/>
  </cols>
  <sheetData>
    <row r="1" spans="1:18" x14ac:dyDescent="0.25">
      <c r="A1" s="65" t="s">
        <v>14</v>
      </c>
    </row>
    <row r="2" spans="1:18" x14ac:dyDescent="0.25">
      <c r="E2" s="60" t="s">
        <v>5</v>
      </c>
      <c r="F2" s="60" t="s">
        <v>3</v>
      </c>
      <c r="G2" s="60" t="s">
        <v>7</v>
      </c>
    </row>
    <row r="3" spans="1:18" x14ac:dyDescent="0.25">
      <c r="A3" s="51" t="s">
        <v>2</v>
      </c>
      <c r="B3" s="61" t="s">
        <v>9</v>
      </c>
      <c r="C3" s="61" t="s">
        <v>10</v>
      </c>
      <c r="D3" s="61" t="s">
        <v>0</v>
      </c>
      <c r="E3" s="61" t="s">
        <v>4</v>
      </c>
      <c r="F3" s="61" t="s">
        <v>4</v>
      </c>
      <c r="G3" s="61" t="s">
        <v>8</v>
      </c>
    </row>
    <row r="4" spans="1:18" x14ac:dyDescent="0.25">
      <c r="A4" s="52">
        <v>0</v>
      </c>
      <c r="B4" s="62">
        <v>144000</v>
      </c>
      <c r="C4" s="62"/>
      <c r="D4" s="62"/>
      <c r="E4" s="62"/>
      <c r="F4" s="62"/>
      <c r="G4" s="62">
        <f>B4</f>
        <v>144000</v>
      </c>
      <c r="I4" s="55"/>
      <c r="J4" s="67" t="s">
        <v>11</v>
      </c>
      <c r="K4" s="67"/>
      <c r="L4" s="67"/>
      <c r="M4" s="67"/>
      <c r="N4" s="67"/>
      <c r="O4" s="67"/>
      <c r="P4" s="67"/>
      <c r="Q4" s="67"/>
      <c r="R4" s="67"/>
    </row>
    <row r="5" spans="1:18" x14ac:dyDescent="0.25">
      <c r="A5" s="52">
        <v>1</v>
      </c>
      <c r="C5" s="62">
        <v>-12000</v>
      </c>
      <c r="D5" s="62">
        <v>-700</v>
      </c>
      <c r="E5" s="62">
        <v>-12000</v>
      </c>
      <c r="F5" s="62"/>
      <c r="G5" s="62">
        <f>SUM(C5:F5)</f>
        <v>-24700</v>
      </c>
      <c r="I5" s="59" t="s">
        <v>6</v>
      </c>
      <c r="J5" s="58">
        <v>0</v>
      </c>
      <c r="K5" s="58">
        <v>1</v>
      </c>
      <c r="L5" s="58">
        <v>2</v>
      </c>
      <c r="M5" s="58">
        <v>3</v>
      </c>
      <c r="N5" s="58">
        <v>4</v>
      </c>
      <c r="O5" s="58">
        <v>5</v>
      </c>
      <c r="P5" s="58">
        <v>6</v>
      </c>
      <c r="Q5" s="58">
        <v>7</v>
      </c>
      <c r="R5" s="58">
        <v>8</v>
      </c>
    </row>
    <row r="6" spans="1:18" x14ac:dyDescent="0.25">
      <c r="A6" s="52">
        <v>2</v>
      </c>
      <c r="C6" s="62">
        <f>C5</f>
        <v>-12000</v>
      </c>
      <c r="D6" s="62">
        <f>D5</f>
        <v>-700</v>
      </c>
      <c r="E6" s="62">
        <f>E5</f>
        <v>-12000</v>
      </c>
      <c r="F6" s="62"/>
      <c r="G6" s="62">
        <f t="shared" ref="G6:G16" si="0">SUM(C6:F6)</f>
        <v>-24700</v>
      </c>
      <c r="I6" s="53" t="s">
        <v>12</v>
      </c>
      <c r="J6" s="54">
        <f>$G$4+NPV(J5/100,$G$5:$G$16)</f>
        <v>-8400</v>
      </c>
      <c r="K6" s="54">
        <f t="shared" ref="K6:R6" si="1">$G$4+NPV(K5/100,$G$5:$G$16)</f>
        <v>-6207.7251568882784</v>
      </c>
      <c r="L6" s="54">
        <f t="shared" si="1"/>
        <v>-3667.9108728958818</v>
      </c>
      <c r="M6" s="54">
        <f t="shared" si="1"/>
        <v>-865.19589333073236</v>
      </c>
      <c r="N6" s="54">
        <f t="shared" si="1"/>
        <v>2130.6532552198914</v>
      </c>
      <c r="O6" s="54">
        <f t="shared" si="1"/>
        <v>5262.272797283018</v>
      </c>
      <c r="P6" s="54">
        <f t="shared" si="1"/>
        <v>8482.6430276201572</v>
      </c>
      <c r="Q6" s="54">
        <f t="shared" si="1"/>
        <v>11753.370605611097</v>
      </c>
      <c r="R6" s="54">
        <f t="shared" si="1"/>
        <v>15043.254226972698</v>
      </c>
    </row>
    <row r="7" spans="1:18" x14ac:dyDescent="0.25">
      <c r="A7" s="52">
        <v>3</v>
      </c>
      <c r="C7" s="62">
        <f t="shared" ref="C7:E16" si="2">C6</f>
        <v>-12000</v>
      </c>
      <c r="D7" s="62">
        <f t="shared" si="2"/>
        <v>-700</v>
      </c>
      <c r="E7" s="62">
        <f t="shared" si="2"/>
        <v>-12000</v>
      </c>
      <c r="F7" s="62"/>
      <c r="G7" s="62">
        <f t="shared" si="0"/>
        <v>-24700</v>
      </c>
      <c r="I7" s="59" t="s">
        <v>13</v>
      </c>
      <c r="J7" s="58">
        <f>$G$4+NPV(J5/100,$C$5:$C$16)</f>
        <v>0</v>
      </c>
      <c r="K7" s="58">
        <f t="shared" ref="K7:R7" si="3">$G$4+NPV(K5/100,$C$5:$C$16)</f>
        <v>8939.0703181844146</v>
      </c>
      <c r="L7" s="58">
        <f t="shared" si="3"/>
        <v>17095.905348993823</v>
      </c>
      <c r="M7" s="58">
        <f t="shared" si="3"/>
        <v>24551.952077189213</v>
      </c>
      <c r="N7" s="58">
        <f t="shared" si="3"/>
        <v>31379.114874019695</v>
      </c>
      <c r="O7" s="58">
        <f t="shared" si="3"/>
        <v>37640.980362614326</v>
      </c>
      <c r="P7" s="58">
        <f t="shared" si="3"/>
        <v>43393.872715400212</v>
      </c>
      <c r="Q7" s="58">
        <f t="shared" si="3"/>
        <v>48687.764441268941</v>
      </c>
      <c r="R7" s="58">
        <f t="shared" si="3"/>
        <v>53567.063796898758</v>
      </c>
    </row>
    <row r="8" spans="1:18" x14ac:dyDescent="0.25">
      <c r="A8" s="52">
        <v>4</v>
      </c>
      <c r="C8" s="62">
        <f t="shared" si="2"/>
        <v>-12000</v>
      </c>
      <c r="D8" s="62">
        <f t="shared" si="2"/>
        <v>-700</v>
      </c>
      <c r="E8" s="62">
        <f t="shared" si="2"/>
        <v>-12000</v>
      </c>
      <c r="F8" s="62"/>
      <c r="G8" s="62">
        <f t="shared" si="0"/>
        <v>-24700</v>
      </c>
      <c r="I8" s="55"/>
      <c r="J8" s="54"/>
      <c r="L8" s="54"/>
      <c r="M8" s="54"/>
      <c r="N8" s="54"/>
      <c r="O8" s="54"/>
      <c r="P8" s="54"/>
      <c r="Q8" s="54"/>
      <c r="R8" s="54"/>
    </row>
    <row r="9" spans="1:18" x14ac:dyDescent="0.25">
      <c r="A9" s="52">
        <v>5</v>
      </c>
      <c r="C9" s="62">
        <f t="shared" si="2"/>
        <v>-12000</v>
      </c>
      <c r="D9" s="62">
        <f t="shared" si="2"/>
        <v>-700</v>
      </c>
      <c r="E9" s="62">
        <f t="shared" si="2"/>
        <v>-12000</v>
      </c>
      <c r="F9" s="62"/>
      <c r="G9" s="62">
        <f t="shared" si="0"/>
        <v>-24700</v>
      </c>
      <c r="I9" s="55"/>
      <c r="J9" s="56"/>
      <c r="L9" s="54"/>
      <c r="M9" s="54"/>
      <c r="N9" s="54"/>
      <c r="O9" s="54"/>
      <c r="P9" s="54"/>
      <c r="Q9" s="54"/>
      <c r="R9" s="54"/>
    </row>
    <row r="10" spans="1:18" x14ac:dyDescent="0.25">
      <c r="A10" s="52">
        <v>6</v>
      </c>
      <c r="C10" s="62">
        <f t="shared" si="2"/>
        <v>-12000</v>
      </c>
      <c r="D10" s="62">
        <f t="shared" si="2"/>
        <v>-700</v>
      </c>
      <c r="E10" s="62">
        <f t="shared" si="2"/>
        <v>-12000</v>
      </c>
      <c r="F10" s="62"/>
      <c r="G10" s="62">
        <f t="shared" si="0"/>
        <v>-24700</v>
      </c>
      <c r="I10" s="55"/>
      <c r="K10" s="54"/>
      <c r="L10" s="54" t="s">
        <v>1</v>
      </c>
      <c r="M10" s="54"/>
      <c r="N10" s="54"/>
      <c r="O10" s="54"/>
      <c r="P10" s="54"/>
      <c r="Q10" s="54"/>
      <c r="R10" s="54"/>
    </row>
    <row r="11" spans="1:18" x14ac:dyDescent="0.25">
      <c r="A11" s="52">
        <v>7</v>
      </c>
      <c r="C11" s="62">
        <f t="shared" si="2"/>
        <v>-12000</v>
      </c>
      <c r="D11" s="62">
        <f t="shared" si="2"/>
        <v>-700</v>
      </c>
      <c r="E11" s="62">
        <f t="shared" si="2"/>
        <v>-12000</v>
      </c>
      <c r="F11" s="62"/>
      <c r="G11" s="62">
        <f t="shared" si="0"/>
        <v>-24700</v>
      </c>
      <c r="I11" s="55"/>
      <c r="J11" s="54"/>
      <c r="K11" s="54" t="s">
        <v>1</v>
      </c>
      <c r="L11" s="54"/>
      <c r="M11" s="54"/>
      <c r="N11" s="54"/>
      <c r="O11" s="54"/>
      <c r="P11" s="54"/>
      <c r="Q11" s="54"/>
      <c r="R11" s="54"/>
    </row>
    <row r="12" spans="1:18" x14ac:dyDescent="0.25">
      <c r="A12" s="52">
        <v>8</v>
      </c>
      <c r="C12" s="62">
        <f t="shared" si="2"/>
        <v>-12000</v>
      </c>
      <c r="D12" s="62">
        <f t="shared" si="2"/>
        <v>-700</v>
      </c>
      <c r="E12" s="62">
        <f t="shared" si="2"/>
        <v>-12000</v>
      </c>
      <c r="F12" s="62"/>
      <c r="G12" s="62">
        <f t="shared" si="0"/>
        <v>-24700</v>
      </c>
      <c r="I12" s="55"/>
      <c r="J12" s="54"/>
      <c r="K12" s="54"/>
      <c r="L12" s="54"/>
      <c r="M12" s="54"/>
      <c r="N12" s="54"/>
      <c r="O12" s="54"/>
      <c r="P12" s="54"/>
      <c r="Q12" s="54"/>
      <c r="R12" s="54"/>
    </row>
    <row r="13" spans="1:18" x14ac:dyDescent="0.25">
      <c r="A13" s="52">
        <v>9</v>
      </c>
      <c r="C13" s="62">
        <f t="shared" si="2"/>
        <v>-12000</v>
      </c>
      <c r="D13" s="62">
        <f t="shared" si="2"/>
        <v>-700</v>
      </c>
      <c r="E13" s="62">
        <f t="shared" si="2"/>
        <v>-12000</v>
      </c>
      <c r="F13" s="62"/>
      <c r="G13" s="62">
        <f t="shared" si="0"/>
        <v>-24700</v>
      </c>
      <c r="I13" s="55"/>
      <c r="J13" s="54"/>
      <c r="K13" s="54" t="s">
        <v>1</v>
      </c>
      <c r="L13" s="54"/>
      <c r="M13" s="54"/>
      <c r="N13" s="54"/>
      <c r="O13" s="54"/>
      <c r="P13" s="54"/>
      <c r="Q13" s="54"/>
      <c r="R13" s="54"/>
    </row>
    <row r="14" spans="1:18" x14ac:dyDescent="0.25">
      <c r="A14" s="52">
        <v>10</v>
      </c>
      <c r="C14" s="62">
        <f t="shared" si="2"/>
        <v>-12000</v>
      </c>
      <c r="D14" s="62">
        <f t="shared" si="2"/>
        <v>-700</v>
      </c>
      <c r="E14" s="62">
        <f t="shared" si="2"/>
        <v>-12000</v>
      </c>
      <c r="F14" s="62"/>
      <c r="G14" s="62">
        <f t="shared" si="0"/>
        <v>-24700</v>
      </c>
      <c r="I14" s="55"/>
      <c r="J14" s="54"/>
      <c r="K14" s="54"/>
      <c r="L14" s="54"/>
      <c r="M14" s="54"/>
      <c r="N14" s="54"/>
      <c r="O14" s="54"/>
      <c r="P14" s="54"/>
      <c r="Q14" s="54"/>
      <c r="R14" s="54"/>
    </row>
    <row r="15" spans="1:18" x14ac:dyDescent="0.25">
      <c r="A15" s="52">
        <v>11</v>
      </c>
      <c r="C15" s="62">
        <f t="shared" si="2"/>
        <v>-12000</v>
      </c>
      <c r="D15" s="62">
        <f t="shared" si="2"/>
        <v>-700</v>
      </c>
      <c r="E15" s="62">
        <f t="shared" si="2"/>
        <v>-12000</v>
      </c>
      <c r="F15" s="62"/>
      <c r="G15" s="62">
        <f t="shared" si="0"/>
        <v>-24700</v>
      </c>
      <c r="I15" s="55"/>
      <c r="J15" s="54"/>
      <c r="K15" s="54"/>
      <c r="L15" s="54"/>
      <c r="M15" s="54"/>
      <c r="N15" s="54"/>
      <c r="O15" s="54"/>
      <c r="P15" s="54"/>
      <c r="Q15" s="54"/>
      <c r="R15" s="54"/>
    </row>
    <row r="16" spans="1:18" ht="15.75" thickBot="1" x14ac:dyDescent="0.3">
      <c r="A16" s="57">
        <v>12</v>
      </c>
      <c r="B16" s="63"/>
      <c r="C16" s="64">
        <f t="shared" si="2"/>
        <v>-12000</v>
      </c>
      <c r="D16" s="64">
        <f t="shared" si="2"/>
        <v>-700</v>
      </c>
      <c r="E16" s="64">
        <f t="shared" si="2"/>
        <v>-12000</v>
      </c>
      <c r="F16" s="64">
        <f>-SUM(E5:E16)</f>
        <v>144000</v>
      </c>
      <c r="G16" s="64">
        <f t="shared" si="0"/>
        <v>119300</v>
      </c>
      <c r="I16" s="55"/>
      <c r="J16" s="54"/>
      <c r="K16" s="54"/>
      <c r="L16" s="54"/>
      <c r="M16" s="54"/>
      <c r="N16" s="54"/>
      <c r="O16" s="54"/>
      <c r="P16" s="54"/>
      <c r="Q16" s="54"/>
      <c r="R16" s="54"/>
    </row>
    <row r="17" spans="1:20" ht="15.75" thickTop="1" x14ac:dyDescent="0.25">
      <c r="B17" s="62"/>
      <c r="C17" s="62"/>
      <c r="D17" s="62"/>
      <c r="E17" s="62"/>
      <c r="F17" s="62"/>
      <c r="G17" s="62"/>
      <c r="H17" s="54"/>
      <c r="I17" s="55"/>
      <c r="J17" s="54"/>
      <c r="K17" s="54"/>
      <c r="L17" s="54"/>
      <c r="M17" s="54"/>
      <c r="N17" s="54"/>
      <c r="O17" s="54"/>
      <c r="P17" s="54"/>
      <c r="Q17" s="54"/>
      <c r="R17" s="54"/>
    </row>
    <row r="19" spans="1:20" x14ac:dyDescent="0.25">
      <c r="D19" s="60">
        <v>-700</v>
      </c>
      <c r="T19" s="4" t="s">
        <v>1</v>
      </c>
    </row>
    <row r="20" spans="1:20" x14ac:dyDescent="0.25">
      <c r="A20" s="53"/>
      <c r="I20" s="52"/>
      <c r="K20" s="4"/>
      <c r="L20" s="4"/>
      <c r="M20" s="4"/>
      <c r="N20" s="4"/>
      <c r="O20" s="4"/>
      <c r="P20" s="4"/>
      <c r="Q20" s="4"/>
      <c r="R20" s="4"/>
    </row>
    <row r="21" spans="1:20" x14ac:dyDescent="0.25">
      <c r="A21" s="53"/>
      <c r="I21" s="52"/>
      <c r="K21" s="4"/>
      <c r="L21" s="4"/>
      <c r="M21" s="4"/>
      <c r="N21" s="4"/>
      <c r="O21" s="4"/>
      <c r="P21" s="4"/>
      <c r="Q21" s="4"/>
      <c r="R21" s="4"/>
    </row>
    <row r="22" spans="1:20" x14ac:dyDescent="0.25">
      <c r="A22" s="53"/>
      <c r="I22" s="52"/>
      <c r="K22" s="4"/>
      <c r="L22" s="4"/>
      <c r="M22" s="4"/>
      <c r="N22" s="4"/>
      <c r="O22" s="4"/>
      <c r="P22" s="4"/>
      <c r="Q22" s="4"/>
      <c r="R22" s="4"/>
    </row>
    <row r="23" spans="1:20" x14ac:dyDescent="0.25">
      <c r="A23" s="53"/>
      <c r="I23" s="52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53" t="s">
        <v>1</v>
      </c>
      <c r="I24" s="52"/>
      <c r="K24" s="4"/>
      <c r="L24" s="4"/>
      <c r="M24" s="4"/>
      <c r="N24" s="4"/>
      <c r="O24" s="4"/>
      <c r="P24" s="4"/>
      <c r="Q24" s="4"/>
      <c r="R24" s="4"/>
    </row>
    <row r="25" spans="1:20" x14ac:dyDescent="0.25">
      <c r="A25" s="53"/>
      <c r="I25" s="52"/>
      <c r="K25" s="4"/>
      <c r="L25" s="4"/>
      <c r="M25" s="4"/>
      <c r="N25" s="4"/>
      <c r="O25" s="4"/>
      <c r="P25" s="4"/>
      <c r="Q25" s="4"/>
      <c r="R25" s="4"/>
    </row>
    <row r="26" spans="1:20" x14ac:dyDescent="0.25">
      <c r="A26" s="53"/>
      <c r="I26" s="52"/>
      <c r="K26" s="4"/>
      <c r="L26" s="4"/>
      <c r="M26" s="4"/>
      <c r="N26" s="4"/>
      <c r="O26" s="4"/>
      <c r="P26" s="4"/>
      <c r="Q26" s="4"/>
      <c r="R26" s="4"/>
    </row>
    <row r="27" spans="1:20" x14ac:dyDescent="0.25">
      <c r="A27" s="53"/>
      <c r="I27" s="52"/>
      <c r="K27" s="4"/>
      <c r="L27" s="4"/>
      <c r="M27" s="4"/>
      <c r="N27" s="4"/>
      <c r="O27" s="4"/>
      <c r="P27" s="4"/>
      <c r="Q27" s="4"/>
      <c r="R27" s="4"/>
    </row>
    <row r="28" spans="1:20" x14ac:dyDescent="0.25">
      <c r="A28" s="53"/>
      <c r="I28" s="52"/>
      <c r="K28" s="4"/>
      <c r="L28" s="4"/>
      <c r="M28" s="4"/>
      <c r="N28" s="4"/>
      <c r="O28" s="4"/>
      <c r="P28" s="4"/>
      <c r="Q28" s="4"/>
      <c r="R28" s="4"/>
    </row>
    <row r="29" spans="1:20" x14ac:dyDescent="0.25">
      <c r="A29" s="53"/>
      <c r="I29" s="52"/>
      <c r="K29" s="4"/>
      <c r="L29" s="4"/>
      <c r="M29" s="4"/>
      <c r="N29" s="4"/>
      <c r="O29" s="4"/>
      <c r="P29" s="4"/>
      <c r="Q29" s="4"/>
      <c r="R29" s="4"/>
    </row>
    <row r="30" spans="1:20" x14ac:dyDescent="0.25">
      <c r="A30" s="53"/>
      <c r="I30" s="52"/>
      <c r="K30" s="4"/>
      <c r="L30" s="4"/>
      <c r="M30" s="4"/>
      <c r="N30" s="4"/>
      <c r="O30" s="4"/>
      <c r="P30" s="4"/>
      <c r="Q30" s="4"/>
      <c r="R30" s="4"/>
    </row>
    <row r="31" spans="1:20" x14ac:dyDescent="0.25">
      <c r="A31" s="53"/>
      <c r="I31" s="52"/>
      <c r="K31" s="4"/>
      <c r="L31" s="4"/>
      <c r="M31" s="4"/>
      <c r="N31" s="4"/>
      <c r="O31" s="4"/>
      <c r="P31" s="4"/>
      <c r="Q31" s="4"/>
      <c r="R31" s="4"/>
    </row>
    <row r="32" spans="1:20" x14ac:dyDescent="0.25">
      <c r="A32" s="53"/>
      <c r="I32" s="52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53"/>
      <c r="I33" s="52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53"/>
      <c r="I34" s="52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53"/>
      <c r="I35" s="52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53"/>
      <c r="I36" s="52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53"/>
      <c r="I37" s="52"/>
      <c r="K37" s="4" t="s">
        <v>1</v>
      </c>
      <c r="L37" s="4"/>
      <c r="M37" s="4"/>
      <c r="N37" s="4"/>
      <c r="O37" s="4"/>
      <c r="P37" s="4"/>
      <c r="Q37" s="4"/>
      <c r="R37" s="4"/>
    </row>
    <row r="38" spans="1:18" x14ac:dyDescent="0.25">
      <c r="I38" s="52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5">
      <c r="I39" s="52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5">
      <c r="A40" s="52" t="s">
        <v>1</v>
      </c>
      <c r="I40" s="52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5">
      <c r="I41" s="52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I42" s="52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I43" s="52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I44" s="52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5">
      <c r="A45" s="52" t="s">
        <v>1</v>
      </c>
      <c r="I45" s="52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5">
      <c r="D46" s="60" t="s">
        <v>1</v>
      </c>
      <c r="I46" s="52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5">
      <c r="I47" s="52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I48" s="52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5">
      <c r="I49" s="52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I50" s="52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I51" s="52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I52" s="52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5">
      <c r="A53" s="53"/>
      <c r="C53" s="60" t="s">
        <v>1</v>
      </c>
      <c r="I53" s="52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53"/>
      <c r="I54" s="52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53"/>
      <c r="I55" s="52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53"/>
      <c r="I56" s="52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53"/>
      <c r="E57" s="60" t="s">
        <v>1</v>
      </c>
      <c r="I57" s="52"/>
      <c r="K57" s="4"/>
      <c r="L57" s="4"/>
      <c r="M57" s="4"/>
      <c r="N57" s="4"/>
      <c r="O57" s="4"/>
      <c r="P57" s="4"/>
      <c r="Q57" s="4"/>
      <c r="R57" s="4"/>
    </row>
  </sheetData>
  <mergeCells count="1">
    <mergeCell ref="J4:R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4" sqref="F4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D45" sqref="D45"/>
    </sheetView>
  </sheetViews>
  <sheetFormatPr baseColWidth="10" defaultColWidth="9.14062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2016-01-08T10:34:02Z</dcterms:modified>
</cp:coreProperties>
</file>