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9020" windowHeight="12240"/>
  </bookViews>
  <sheets>
    <sheet name="Oppgave N6.1" sheetId="8" r:id="rId1"/>
  </sheets>
  <calcPr calcId="152511"/>
</workbook>
</file>

<file path=xl/calcChain.xml><?xml version="1.0" encoding="utf-8"?>
<calcChain xmlns="http://schemas.openxmlformats.org/spreadsheetml/2006/main">
  <c r="B9" i="8" l="1"/>
  <c r="C6" i="8" s="1"/>
  <c r="F4" i="8" l="1"/>
  <c r="E4" i="8"/>
  <c r="B4" i="8"/>
  <c r="B27" i="8" l="1"/>
  <c r="C13" i="8"/>
  <c r="A13" i="8"/>
  <c r="C12" i="8"/>
  <c r="A12" i="8"/>
  <c r="D11" i="8"/>
  <c r="E11" i="8" s="1"/>
  <c r="B12" i="8"/>
  <c r="H6" i="8"/>
  <c r="F6" i="8"/>
  <c r="H5" i="8"/>
  <c r="F5" i="8"/>
  <c r="D12" i="8" l="1"/>
  <c r="F11" i="8"/>
  <c r="G11" i="8" s="1"/>
  <c r="D27" i="8"/>
  <c r="E12" i="8"/>
  <c r="D13" i="8"/>
  <c r="C27" i="8"/>
  <c r="B13" i="8"/>
  <c r="E13" i="8"/>
  <c r="E27" i="8" l="1"/>
  <c r="F12" i="8"/>
  <c r="F13" i="8"/>
  <c r="F27" i="8"/>
  <c r="G13" i="8"/>
  <c r="G12" i="8"/>
  <c r="H11" i="8"/>
  <c r="H13" i="8" l="1"/>
  <c r="H12" i="8"/>
  <c r="G27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tar utgangspunkt i regnearket </t>
        </r>
        <r>
          <rPr>
            <i/>
            <sz val="11"/>
            <color indexed="81"/>
            <rFont val="Times New Roman"/>
            <family val="1"/>
          </rPr>
          <t xml:space="preserve">Lønnsomhet Fane 3 </t>
        </r>
        <r>
          <rPr>
            <sz val="11"/>
            <color indexed="81"/>
            <rFont val="Times New Roman"/>
            <family val="1"/>
          </rPr>
          <t>og nrukes her til å løse oppgave N6.1
Fet font angir inngangsverdi, dvs. data du må legge inn. Vanlig font betyr utgangsverdi, dvs. beregnede tall.
Rød trekant i en celle angir at det ligger en kommentar til innholdet i cellen. Denne kommentaren kan du lese ved å klikke på cellen</t>
        </r>
      </text>
    </comment>
    <comment ref="B3" authorId="1">
      <text>
        <r>
          <rPr>
            <sz val="9"/>
            <color indexed="81"/>
            <rFont val="Tahoma"/>
            <family val="2"/>
          </rPr>
          <t>1 for Investeringsprosjekt
2 for Finansieringsprosjekt</t>
        </r>
      </text>
    </comment>
    <comment ref="C11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<sst xmlns="http://schemas.openxmlformats.org/spreadsheetml/2006/main" count="15" uniqueCount="14">
  <si>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Kapitalkostnad</t>
  </si>
  <si>
    <t>Les dette</t>
  </si>
  <si>
    <t>Annuitet</t>
  </si>
  <si>
    <t>Antall perioder</t>
  </si>
  <si>
    <t>Nåverdi</t>
  </si>
  <si>
    <t>Prosjekttype</t>
  </si>
  <si>
    <t>Lite anlegg</t>
  </si>
  <si>
    <t>Stort anlegg</t>
  </si>
  <si>
    <t>Oppgave N6.1</t>
  </si>
  <si>
    <t>Verdi av eksternt salg, tusen kroner</t>
  </si>
  <si>
    <t>Kontantstrøm (tusen kroner)</t>
  </si>
  <si>
    <t>Nåverdi (tusen kroner)</t>
  </si>
  <si>
    <t>Volum til eksternt salg, kWh/år</t>
  </si>
  <si>
    <t>Pris ved eksternt salg, kr/kWh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</si>
</sst>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\ %"/>
    <numFmt numFmtId="165" formatCode="0.0%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right"/>
    </xf>
    <xf numFmtId="3" fontId="6" fillId="0" borderId="0" xfId="0" applyNumberFormat="1" applyFont="1"/>
    <xf numFmtId="3" fontId="5" fillId="0" borderId="0" xfId="0" applyNumberFormat="1" applyFont="1"/>
    <xf numFmtId="165" fontId="5" fillId="0" borderId="0" xfId="0" applyNumberFormat="1" applyFont="1"/>
    <xf numFmtId="3" fontId="6" fillId="0" borderId="1" xfId="0" applyNumberFormat="1" applyFont="1" applyBorder="1"/>
    <xf numFmtId="3" fontId="5" fillId="0" borderId="1" xfId="0" applyNumberFormat="1" applyFont="1" applyBorder="1"/>
    <xf numFmtId="9" fontId="6" fillId="0" borderId="1" xfId="2" applyFont="1" applyBorder="1"/>
    <xf numFmtId="9" fontId="5" fillId="0" borderId="1" xfId="0" applyNumberFormat="1" applyFont="1" applyBorder="1"/>
    <xf numFmtId="0" fontId="5" fillId="0" borderId="0" xfId="0" quotePrefix="1" applyFont="1" applyAlignment="1">
      <alignment horizontal="left"/>
    </xf>
    <xf numFmtId="3" fontId="5" fillId="0" borderId="0" xfId="1" applyNumberFormat="1" applyFont="1"/>
    <xf numFmtId="43" fontId="5" fillId="0" borderId="0" xfId="1" applyNumberFormat="1" applyFont="1"/>
    <xf numFmtId="0" fontId="5" fillId="0" borderId="1" xfId="0" quotePrefix="1" applyFont="1" applyBorder="1" applyAlignment="1">
      <alignment horizontal="left"/>
    </xf>
    <xf numFmtId="3" fontId="5" fillId="0" borderId="1" xfId="1" applyNumberFormat="1" applyFont="1" applyBorder="1"/>
    <xf numFmtId="166" fontId="5" fillId="0" borderId="0" xfId="1" applyNumberFormat="1" applyFont="1"/>
    <xf numFmtId="164" fontId="5" fillId="0" borderId="0" xfId="0" applyNumberFormat="1" applyFont="1"/>
    <xf numFmtId="9" fontId="6" fillId="0" borderId="0" xfId="0" applyNumberFormat="1" applyFont="1"/>
    <xf numFmtId="9" fontId="5" fillId="0" borderId="0" xfId="0" applyNumberFormat="1" applyFont="1"/>
    <xf numFmtId="0" fontId="5" fillId="0" borderId="0" xfId="0" applyFont="1" applyFill="1"/>
    <xf numFmtId="164" fontId="5" fillId="0" borderId="0" xfId="2" applyNumberFormat="1" applyFont="1"/>
    <xf numFmtId="164" fontId="6" fillId="0" borderId="0" xfId="2" applyNumberFormat="1" applyFont="1"/>
    <xf numFmtId="0" fontId="5" fillId="0" borderId="0" xfId="0" applyFont="1" applyAlignment="1">
      <alignment horizontal="left"/>
    </xf>
    <xf numFmtId="0" fontId="7" fillId="0" borderId="1" xfId="0" applyFont="1" applyBorder="1"/>
    <xf numFmtId="164" fontId="5" fillId="0" borderId="1" xfId="2" applyNumberFormat="1" applyFont="1" applyBorder="1"/>
    <xf numFmtId="164" fontId="6" fillId="0" borderId="1" xfId="2" applyNumberFormat="1" applyFont="1" applyBorder="1"/>
    <xf numFmtId="0" fontId="5" fillId="0" borderId="1" xfId="0" applyFont="1" applyBorder="1" applyAlignment="1">
      <alignment horizontal="left"/>
    </xf>
    <xf numFmtId="9" fontId="6" fillId="0" borderId="1" xfId="2" applyNumberFormat="1" applyFont="1" applyBorder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N6.1'!$B$2</c:f>
          <c:strCache>
            <c:ptCount val="1"/>
            <c:pt idx="0">
              <c:v>Oppgave N6.1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051674106305353"/>
          <c:y val="9.5064593932773209E-2"/>
          <c:w val="0.59273943417372965"/>
          <c:h val="0.88590963280848734"/>
        </c:manualLayout>
      </c:layout>
      <c:lineChart>
        <c:grouping val="standard"/>
        <c:varyColors val="0"/>
        <c:ser>
          <c:idx val="0"/>
          <c:order val="0"/>
          <c:tx>
            <c:strRef>
              <c:f>'Oppgave N6.1'!$A$12</c:f>
              <c:strCache>
                <c:ptCount val="1"/>
                <c:pt idx="0">
                  <c:v>Lite anlegg</c:v>
                </c:pt>
              </c:strCache>
            </c:strRef>
          </c:tx>
          <c:marker>
            <c:symbol val="none"/>
          </c:marker>
          <c:cat>
            <c:numRef>
              <c:f>'Oppgave N6.1'!$A$27:$G$27</c:f>
              <c:numCache>
                <c:formatCode>_(* #,##0_);_(* \(#,##0\);_(* "-"??_);_(@_)</c:formatCode>
                <c:ptCount val="7"/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</c:numCache>
            </c:numRef>
          </c:cat>
          <c:val>
            <c:numRef>
              <c:f>'Oppgave N6.1'!$B$12:$H$12</c:f>
              <c:numCache>
                <c:formatCode>#,##0</c:formatCode>
                <c:ptCount val="7"/>
                <c:pt idx="0">
                  <c:v>1200</c:v>
                </c:pt>
                <c:pt idx="1">
                  <c:v>193.84997310902509</c:v>
                </c:pt>
                <c:pt idx="2">
                  <c:v>-624.85066775894484</c:v>
                </c:pt>
                <c:pt idx="3">
                  <c:v>-1295.8940761272561</c:v>
                </c:pt>
                <c:pt idx="4">
                  <c:v>-1849.9120078405222</c:v>
                </c:pt>
                <c:pt idx="5">
                  <c:v>-2310.6117535481189</c:v>
                </c:pt>
                <c:pt idx="6">
                  <c:v>-2696.4405236425373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'Oppgave N6.1'!$A$13</c:f>
              <c:strCache>
                <c:ptCount val="1"/>
                <c:pt idx="0">
                  <c:v>Stort anlegg</c:v>
                </c:pt>
              </c:strCache>
            </c:strRef>
          </c:tx>
          <c:marker>
            <c:symbol val="none"/>
          </c:marker>
          <c:cat>
            <c:numRef>
              <c:f>'Oppgave N6.1'!$A$27:$G$27</c:f>
              <c:numCache>
                <c:formatCode>_(* #,##0_);_(* \(#,##0\);_(* "-"??_);_(@_)</c:formatCode>
                <c:ptCount val="7"/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</c:numCache>
            </c:numRef>
          </c:cat>
          <c:val>
            <c:numRef>
              <c:f>'Oppgave N6.1'!$B$13:$H$13</c:f>
              <c:numCache>
                <c:formatCode>#,##0</c:formatCode>
                <c:ptCount val="7"/>
                <c:pt idx="0">
                  <c:v>4244.622236860625</c:v>
                </c:pt>
                <c:pt idx="1">
                  <c:v>2533.5212656262993</c:v>
                </c:pt>
                <c:pt idx="2">
                  <c:v>1141.2045888896337</c:v>
                </c:pt>
                <c:pt idx="3">
                  <c:v>0</c:v>
                </c:pt>
                <c:pt idx="4">
                  <c:v>-942.18615087163835</c:v>
                </c:pt>
                <c:pt idx="5">
                  <c:v>-1725.671477372649</c:v>
                </c:pt>
                <c:pt idx="6">
                  <c:v>-2381.8280798613578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5296"/>
        <c:axId val="131337216"/>
      </c:lineChart>
      <c:catAx>
        <c:axId val="1313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40483585273765904"/>
              <c:y val="0.9072694680288251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337216"/>
        <c:crosses val="autoZero"/>
        <c:auto val="1"/>
        <c:lblAlgn val="ctr"/>
        <c:lblOffset val="100"/>
        <c:noMultiLvlLbl val="0"/>
      </c:catAx>
      <c:valAx>
        <c:axId val="13133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7.6796075624236806E-2"/>
              <c:y val="0.358536444412338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335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47625</xdr:rowOff>
    </xdr:from>
    <xdr:to>
      <xdr:col>23</xdr:col>
      <xdr:colOff>409575</xdr:colOff>
      <xdr:row>40</xdr:row>
      <xdr:rowOff>152400</xdr:rowOff>
    </xdr:to>
    <xdr:graphicFrame macro="">
      <xdr:nvGraphicFramePr>
        <xdr:cNvPr id="471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5"/>
  <sheetViews>
    <sheetView tabSelected="1" zoomScale="140" zoomScaleNormal="140" workbookViewId="0"/>
  </sheetViews>
  <sheetFormatPr baseColWidth="10" defaultColWidth="9.140625" defaultRowHeight="15" outlineLevelRow="1" outlineLevelCol="1" x14ac:dyDescent="0.25"/>
  <cols>
    <col min="1" max="1" width="31" style="1" customWidth="1"/>
    <col min="2" max="2" width="11" style="1" customWidth="1"/>
    <col min="3" max="3" width="8.7109375" style="1" customWidth="1"/>
    <col min="4" max="4" width="13.28515625" style="1" customWidth="1"/>
    <col min="5" max="5" width="9.5703125" style="1" customWidth="1"/>
    <col min="6" max="6" width="13.28515625" style="1" customWidth="1"/>
    <col min="7" max="7" width="14.140625" style="1" customWidth="1"/>
    <col min="8" max="8" width="8.42578125" style="1" customWidth="1"/>
    <col min="9" max="22" width="7.85546875" style="1" hidden="1" customWidth="1" outlineLevel="1"/>
    <col min="23" max="23" width="9.140625" style="1" collapsed="1"/>
    <col min="24" max="16384" width="9.140625" style="1"/>
  </cols>
  <sheetData>
    <row r="1" spans="1:34" ht="15" customHeight="1" x14ac:dyDescent="0.25">
      <c r="A1" s="1" t="s">
        <v>1</v>
      </c>
    </row>
    <row r="2" spans="1:34" ht="15" customHeight="1" x14ac:dyDescent="0.25">
      <c r="B2" s="31" t="s">
        <v>8</v>
      </c>
      <c r="C2" s="31"/>
      <c r="D2" s="31"/>
      <c r="E2" s="31"/>
      <c r="F2" s="31"/>
      <c r="G2" s="31"/>
      <c r="H2" s="31"/>
    </row>
    <row r="3" spans="1:34" ht="15" customHeight="1" x14ac:dyDescent="0.25">
      <c r="A3" s="1" t="s">
        <v>5</v>
      </c>
      <c r="B3" s="2">
        <v>1</v>
      </c>
    </row>
    <row r="4" spans="1:34" x14ac:dyDescent="0.25">
      <c r="A4" s="24" t="s">
        <v>10</v>
      </c>
      <c r="B4" s="3" t="str">
        <f>IF(B3=1,"Investering","Låneopptak")</f>
        <v>Investering</v>
      </c>
      <c r="C4" s="3" t="s">
        <v>2</v>
      </c>
      <c r="D4" s="3" t="s">
        <v>3</v>
      </c>
      <c r="E4" s="3" t="str">
        <f>IF(B3=1,"Restverdi","Restlån")</f>
        <v>Restverdi</v>
      </c>
      <c r="F4" s="3" t="str">
        <f>IF(B3=1,"Internrente","Effektiv rente")</f>
        <v>Internrente</v>
      </c>
      <c r="G4" s="3" t="s">
        <v>0</v>
      </c>
      <c r="H4" s="3" t="s">
        <v>4</v>
      </c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x14ac:dyDescent="0.25">
      <c r="A5" s="23" t="s">
        <v>6</v>
      </c>
      <c r="B5" s="4">
        <v>-6000</v>
      </c>
      <c r="C5" s="4">
        <v>240</v>
      </c>
      <c r="D5" s="4">
        <v>30</v>
      </c>
      <c r="E5" s="4">
        <v>0</v>
      </c>
      <c r="F5" s="21">
        <f>RATE(D5,C5,B5,E5)</f>
        <v>1.219082632620838E-2</v>
      </c>
      <c r="G5" s="22">
        <v>0.03</v>
      </c>
      <c r="H5" s="5">
        <f>-PV(G5,D5,C5,E5)+B5</f>
        <v>-1295.8940761272561</v>
      </c>
      <c r="I5" s="5"/>
      <c r="J5" s="5"/>
      <c r="K5" s="5"/>
      <c r="W5" s="6"/>
    </row>
    <row r="6" spans="1:34" ht="12.75" customHeight="1" outlineLevel="1" x14ac:dyDescent="0.25">
      <c r="A6" s="27" t="s">
        <v>7</v>
      </c>
      <c r="B6" s="7">
        <v>-8000</v>
      </c>
      <c r="C6" s="8">
        <f>C5+B9</f>
        <v>408.15407456202081</v>
      </c>
      <c r="D6" s="7">
        <v>30</v>
      </c>
      <c r="E6" s="7">
        <v>0</v>
      </c>
      <c r="F6" s="25">
        <f>RATE(D6,C6,B6,E6)</f>
        <v>3.0000000000000072E-2</v>
      </c>
      <c r="G6" s="26">
        <v>0.03</v>
      </c>
      <c r="H6" s="7">
        <f>-PV(G6,D6,C6,E6)+B6</f>
        <v>0</v>
      </c>
      <c r="I6" s="5"/>
      <c r="J6" s="5"/>
      <c r="K6" s="5"/>
      <c r="W6" s="6"/>
    </row>
    <row r="7" spans="1:34" ht="12.75" customHeight="1" outlineLevel="1" x14ac:dyDescent="0.25">
      <c r="A7" s="23" t="s">
        <v>13</v>
      </c>
      <c r="B7" s="29">
        <v>7.0064197734175326E-2</v>
      </c>
      <c r="D7" s="4"/>
      <c r="E7" s="4"/>
      <c r="F7" s="21"/>
      <c r="G7" s="22"/>
      <c r="H7" s="5"/>
      <c r="I7" s="5"/>
      <c r="J7" s="5"/>
      <c r="K7" s="5"/>
      <c r="W7" s="6"/>
    </row>
    <row r="8" spans="1:34" ht="12.75" customHeight="1" outlineLevel="1" x14ac:dyDescent="0.25">
      <c r="A8" s="1" t="s">
        <v>12</v>
      </c>
      <c r="B8" s="4">
        <v>2400000</v>
      </c>
      <c r="D8" s="4"/>
      <c r="E8" s="4"/>
      <c r="F8" s="21"/>
      <c r="G8" s="22"/>
      <c r="H8" s="5"/>
      <c r="I8" s="5"/>
      <c r="J8" s="5"/>
      <c r="K8" s="5"/>
      <c r="W8" s="6"/>
    </row>
    <row r="9" spans="1:34" ht="12.75" customHeight="1" outlineLevel="1" x14ac:dyDescent="0.25">
      <c r="A9" s="23" t="s">
        <v>9</v>
      </c>
      <c r="B9" s="5">
        <f>B7*B8/1000</f>
        <v>168.15407456202078</v>
      </c>
      <c r="C9" s="4"/>
      <c r="D9" s="4"/>
      <c r="E9" s="4"/>
      <c r="F9" s="21"/>
      <c r="G9" s="22"/>
      <c r="H9" s="5"/>
      <c r="I9" s="5"/>
      <c r="J9" s="5"/>
      <c r="K9" s="5"/>
      <c r="W9" s="6"/>
    </row>
    <row r="10" spans="1:34" x14ac:dyDescent="0.25">
      <c r="B10" s="30" t="s">
        <v>0</v>
      </c>
      <c r="C10" s="30"/>
      <c r="D10" s="30"/>
      <c r="E10" s="30"/>
      <c r="F10" s="30"/>
      <c r="G10" s="30"/>
      <c r="H10" s="30"/>
    </row>
    <row r="11" spans="1:34" x14ac:dyDescent="0.25">
      <c r="A11" s="24" t="s">
        <v>11</v>
      </c>
      <c r="B11" s="28">
        <v>0</v>
      </c>
      <c r="C11" s="9">
        <v>0.01</v>
      </c>
      <c r="D11" s="10">
        <f>C11+$C$11</f>
        <v>0.02</v>
      </c>
      <c r="E11" s="10">
        <f>D11+$C$11</f>
        <v>0.03</v>
      </c>
      <c r="F11" s="10">
        <f>E11+$C$11</f>
        <v>0.04</v>
      </c>
      <c r="G11" s="10">
        <f>F11+$C$11</f>
        <v>0.05</v>
      </c>
      <c r="H11" s="10">
        <f>G11+$C$11</f>
        <v>6.0000000000000005E-2</v>
      </c>
    </row>
    <row r="12" spans="1:34" x14ac:dyDescent="0.25">
      <c r="A12" s="11" t="str">
        <f>A5</f>
        <v>Lite anlegg</v>
      </c>
      <c r="B12" s="12">
        <f t="shared" ref="B12:H12" si="0">-PV(B11,$D$5,$C$5,$E$5)+$B$5</f>
        <v>1200</v>
      </c>
      <c r="C12" s="12">
        <f t="shared" si="0"/>
        <v>193.84997310902509</v>
      </c>
      <c r="D12" s="12">
        <f t="shared" si="0"/>
        <v>-624.85066775894484</v>
      </c>
      <c r="E12" s="12">
        <f t="shared" si="0"/>
        <v>-1295.8940761272561</v>
      </c>
      <c r="F12" s="12">
        <f t="shared" si="0"/>
        <v>-1849.9120078405222</v>
      </c>
      <c r="G12" s="12">
        <f t="shared" si="0"/>
        <v>-2310.6117535481189</v>
      </c>
      <c r="H12" s="12">
        <f t="shared" si="0"/>
        <v>-2696.4405236425373</v>
      </c>
      <c r="I12" s="13"/>
    </row>
    <row r="13" spans="1:34" outlineLevel="1" x14ac:dyDescent="0.25">
      <c r="A13" s="14" t="str">
        <f>A6</f>
        <v>Stort anlegg</v>
      </c>
      <c r="B13" s="15">
        <f t="shared" ref="B13:H13" si="1">-PV(B11,$D$6,$C$6,$E$6)+$B$6</f>
        <v>4244.622236860625</v>
      </c>
      <c r="C13" s="15">
        <f t="shared" si="1"/>
        <v>2533.5212656262993</v>
      </c>
      <c r="D13" s="15">
        <f t="shared" si="1"/>
        <v>1141.2045888896337</v>
      </c>
      <c r="E13" s="15">
        <f t="shared" si="1"/>
        <v>0</v>
      </c>
      <c r="F13" s="15">
        <f t="shared" si="1"/>
        <v>-942.18615087163835</v>
      </c>
      <c r="G13" s="15">
        <f t="shared" si="1"/>
        <v>-1725.671477372649</v>
      </c>
      <c r="H13" s="15">
        <f t="shared" si="1"/>
        <v>-2381.8280798613578</v>
      </c>
    </row>
    <row r="14" spans="1:34" x14ac:dyDescent="0.25">
      <c r="A14" s="11"/>
      <c r="B14" s="12"/>
      <c r="C14" s="12"/>
      <c r="D14" s="12"/>
      <c r="E14" s="12"/>
      <c r="F14" s="12"/>
      <c r="G14" s="12"/>
      <c r="H14" s="12"/>
    </row>
    <row r="16" spans="1:34" x14ac:dyDescent="0.25">
      <c r="Y16" s="16"/>
    </row>
    <row r="27" spans="2:7" x14ac:dyDescent="0.25">
      <c r="B27" s="16">
        <f>C11</f>
        <v>0.01</v>
      </c>
      <c r="C27" s="16">
        <f t="shared" ref="C27:G27" si="2">D11</f>
        <v>0.02</v>
      </c>
      <c r="D27" s="16">
        <f t="shared" si="2"/>
        <v>0.03</v>
      </c>
      <c r="E27" s="16">
        <f t="shared" si="2"/>
        <v>0.04</v>
      </c>
      <c r="F27" s="16">
        <f t="shared" si="2"/>
        <v>0.05</v>
      </c>
      <c r="G27" s="16">
        <f t="shared" si="2"/>
        <v>6.0000000000000005E-2</v>
      </c>
    </row>
    <row r="35" spans="1:2" x14ac:dyDescent="0.25">
      <c r="B35" s="17"/>
    </row>
    <row r="39" spans="1:2" x14ac:dyDescent="0.25">
      <c r="A39" s="11"/>
    </row>
    <row r="55" spans="2:8" x14ac:dyDescent="0.25">
      <c r="B55" s="18"/>
      <c r="C55" s="19"/>
      <c r="D55" s="19"/>
      <c r="E55" s="19"/>
      <c r="F55" s="19"/>
      <c r="G55" s="19"/>
      <c r="H55" s="19"/>
    </row>
  </sheetData>
  <mergeCells count="2">
    <mergeCell ref="B10:H10"/>
    <mergeCell ref="B2:H2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Oppgave N6.1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2015-12-08T09:23:32Z</dcterms:modified>
</cp:coreProperties>
</file>